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Server\Desktop\"/>
    </mc:Choice>
  </mc:AlternateContent>
  <xr:revisionPtr revIDLastSave="0" documentId="8_{61410C0F-D269-4784-8E43-23356E95DC4F}" xr6:coauthVersionLast="47" xr6:coauthVersionMax="47" xr10:uidLastSave="{00000000-0000-0000-0000-000000000000}"/>
  <bookViews>
    <workbookView xWindow="-120" yWindow="-120" windowWidth="38640" windowHeight="21120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7" l="1"/>
  <c r="I24" i="7"/>
  <c r="H23" i="7"/>
  <c r="I23" i="7"/>
  <c r="H6" i="7"/>
  <c r="I6" i="7"/>
  <c r="H5" i="7"/>
  <c r="I5" i="7"/>
  <c r="H14" i="7"/>
  <c r="H13" i="7" s="1"/>
  <c r="I14" i="7"/>
  <c r="I13" i="7" s="1"/>
  <c r="H8" i="7"/>
  <c r="H7" i="7" s="1"/>
  <c r="I8" i="7"/>
  <c r="I7" i="7"/>
  <c r="G24" i="7"/>
  <c r="G7" i="7"/>
  <c r="G25" i="7"/>
  <c r="H25" i="7"/>
  <c r="I25" i="7"/>
  <c r="E25" i="7"/>
  <c r="F25" i="7"/>
  <c r="F23" i="7"/>
  <c r="G23" i="7"/>
  <c r="E23" i="7"/>
  <c r="E24" i="7"/>
  <c r="E27" i="9"/>
  <c r="F27" i="9"/>
  <c r="D27" i="9"/>
  <c r="E14" i="9"/>
  <c r="F14" i="9"/>
  <c r="D14" i="9"/>
  <c r="E17" i="8"/>
  <c r="F17" i="8"/>
  <c r="D17" i="8"/>
  <c r="G23" i="3"/>
  <c r="F23" i="3"/>
  <c r="G15" i="3"/>
  <c r="F15" i="3"/>
  <c r="E15" i="3"/>
  <c r="I19" i="10"/>
  <c r="J19" i="10"/>
  <c r="B27" i="8"/>
  <c r="C27" i="3"/>
  <c r="C23" i="3"/>
  <c r="F22" i="10"/>
  <c r="F28" i="7"/>
  <c r="G28" i="7"/>
  <c r="H28" i="7"/>
  <c r="I28" i="7"/>
  <c r="E28" i="7"/>
  <c r="I31" i="7"/>
  <c r="H31" i="7"/>
  <c r="G31" i="7"/>
  <c r="F31" i="7"/>
  <c r="E31" i="7"/>
  <c r="H17" i="7"/>
  <c r="I17" i="7"/>
  <c r="G17" i="7"/>
  <c r="F36" i="7"/>
  <c r="G36" i="7"/>
  <c r="H36" i="7"/>
  <c r="I36" i="7"/>
  <c r="E36" i="7"/>
  <c r="F33" i="7"/>
  <c r="G33" i="7"/>
  <c r="H33" i="7"/>
  <c r="I33" i="7"/>
  <c r="E33" i="7"/>
  <c r="F17" i="7"/>
  <c r="F21" i="7"/>
  <c r="G21" i="7"/>
  <c r="H21" i="7"/>
  <c r="I21" i="7"/>
  <c r="E21" i="7"/>
  <c r="E17" i="7"/>
  <c r="F14" i="7"/>
  <c r="F13" i="7" s="1"/>
  <c r="G14" i="7"/>
  <c r="G13" i="7" s="1"/>
  <c r="E14" i="7"/>
  <c r="E13" i="7" s="1"/>
  <c r="F11" i="7"/>
  <c r="G11" i="7"/>
  <c r="H11" i="7"/>
  <c r="I11" i="7"/>
  <c r="E11" i="7"/>
  <c r="F8" i="7"/>
  <c r="G8" i="7"/>
  <c r="E8" i="7"/>
  <c r="I38" i="7"/>
  <c r="H38" i="7"/>
  <c r="G38" i="7"/>
  <c r="F38" i="7"/>
  <c r="E38" i="7"/>
  <c r="F31" i="9"/>
  <c r="E31" i="9"/>
  <c r="D31" i="9"/>
  <c r="C31" i="9"/>
  <c r="B31" i="9"/>
  <c r="C27" i="9"/>
  <c r="B27" i="9"/>
  <c r="F25" i="9"/>
  <c r="E25" i="9"/>
  <c r="D25" i="9"/>
  <c r="C25" i="9"/>
  <c r="B25" i="9"/>
  <c r="F23" i="9"/>
  <c r="E23" i="9"/>
  <c r="D23" i="9"/>
  <c r="C23" i="9"/>
  <c r="B23" i="9"/>
  <c r="F21" i="9"/>
  <c r="E21" i="9"/>
  <c r="D21" i="9"/>
  <c r="C21" i="9"/>
  <c r="B21" i="9"/>
  <c r="F18" i="9"/>
  <c r="E18" i="9"/>
  <c r="D18" i="9"/>
  <c r="C18" i="9"/>
  <c r="B18" i="9"/>
  <c r="C14" i="9"/>
  <c r="B14" i="9"/>
  <c r="F12" i="9"/>
  <c r="E12" i="9"/>
  <c r="D12" i="9"/>
  <c r="C12" i="9"/>
  <c r="B12" i="9"/>
  <c r="F10" i="9"/>
  <c r="E10" i="9"/>
  <c r="D10" i="9"/>
  <c r="C10" i="9"/>
  <c r="B10" i="9"/>
  <c r="F8" i="9"/>
  <c r="E8" i="9"/>
  <c r="D8" i="9"/>
  <c r="C8" i="9"/>
  <c r="B8" i="9"/>
  <c r="C20" i="9" l="1"/>
  <c r="E27" i="7"/>
  <c r="G27" i="7"/>
  <c r="I27" i="7"/>
  <c r="H27" i="7"/>
  <c r="B20" i="9"/>
  <c r="E20" i="9"/>
  <c r="F20" i="9"/>
  <c r="D20" i="9"/>
  <c r="F27" i="7"/>
  <c r="E7" i="9"/>
  <c r="D7" i="9"/>
  <c r="G35" i="7"/>
  <c r="E7" i="7"/>
  <c r="E16" i="7"/>
  <c r="E35" i="7"/>
  <c r="F16" i="7"/>
  <c r="F35" i="7"/>
  <c r="G16" i="7"/>
  <c r="I16" i="7"/>
  <c r="H16" i="7"/>
  <c r="I35" i="7"/>
  <c r="H35" i="7"/>
  <c r="F7" i="7"/>
  <c r="F7" i="9"/>
  <c r="B7" i="9"/>
  <c r="C7" i="9"/>
  <c r="G6" i="7" l="1"/>
  <c r="G5" i="7"/>
  <c r="E6" i="7"/>
  <c r="E5" i="7"/>
  <c r="F5" i="7"/>
  <c r="F6" i="7"/>
  <c r="C10" i="5"/>
  <c r="D10" i="5"/>
  <c r="E10" i="5"/>
  <c r="F10" i="5"/>
  <c r="B10" i="5"/>
  <c r="C35" i="8"/>
  <c r="D35" i="8"/>
  <c r="E35" i="8"/>
  <c r="F35" i="8"/>
  <c r="B35" i="8"/>
  <c r="C31" i="8"/>
  <c r="D31" i="8"/>
  <c r="E31" i="8"/>
  <c r="F31" i="8"/>
  <c r="B31" i="8"/>
  <c r="C29" i="8"/>
  <c r="D29" i="8"/>
  <c r="E29" i="8"/>
  <c r="F29" i="8"/>
  <c r="B29" i="8"/>
  <c r="C27" i="8"/>
  <c r="D27" i="8"/>
  <c r="E27" i="8"/>
  <c r="F27" i="8"/>
  <c r="C25" i="8"/>
  <c r="D25" i="8"/>
  <c r="E25" i="8"/>
  <c r="F25" i="8"/>
  <c r="B25" i="8"/>
  <c r="C17" i="8"/>
  <c r="B17" i="8"/>
  <c r="F21" i="8"/>
  <c r="E21" i="8"/>
  <c r="D21" i="8"/>
  <c r="C21" i="8"/>
  <c r="C15" i="8"/>
  <c r="D15" i="8"/>
  <c r="E15" i="8"/>
  <c r="F15" i="8"/>
  <c r="B15" i="8"/>
  <c r="C13" i="8"/>
  <c r="D13" i="8"/>
  <c r="E13" i="8"/>
  <c r="F13" i="8"/>
  <c r="B13" i="8"/>
  <c r="C11" i="8"/>
  <c r="D11" i="8"/>
  <c r="E11" i="8"/>
  <c r="F11" i="8"/>
  <c r="B11" i="8"/>
  <c r="D27" i="3"/>
  <c r="D22" i="3" s="1"/>
  <c r="E27" i="3"/>
  <c r="F27" i="3"/>
  <c r="F22" i="3" s="1"/>
  <c r="G27" i="3"/>
  <c r="D23" i="3"/>
  <c r="E23" i="3"/>
  <c r="G22" i="3"/>
  <c r="D10" i="3"/>
  <c r="D9" i="3" s="1"/>
  <c r="E10" i="3"/>
  <c r="E9" i="3" s="1"/>
  <c r="F10" i="3"/>
  <c r="F9" i="3" s="1"/>
  <c r="G10" i="3"/>
  <c r="G9" i="3" s="1"/>
  <c r="C10" i="3"/>
  <c r="C9" i="3" s="1"/>
  <c r="G16" i="10"/>
  <c r="H39" i="10"/>
  <c r="I39" i="10" s="1"/>
  <c r="J39" i="10" s="1"/>
  <c r="J28" i="10"/>
  <c r="I28" i="10"/>
  <c r="H28" i="10"/>
  <c r="G28" i="10"/>
  <c r="F28" i="10"/>
  <c r="F29" i="10" s="1"/>
  <c r="H19" i="10"/>
  <c r="G19" i="10"/>
  <c r="J16" i="10"/>
  <c r="I16" i="10"/>
  <c r="H16" i="10"/>
  <c r="E22" i="3" l="1"/>
  <c r="F24" i="8"/>
  <c r="E24" i="8"/>
  <c r="C24" i="8"/>
  <c r="C22" i="3"/>
  <c r="B24" i="8"/>
  <c r="C10" i="8"/>
  <c r="D24" i="8"/>
  <c r="B10" i="8"/>
  <c r="F10" i="8"/>
  <c r="E10" i="8"/>
  <c r="D10" i="8"/>
  <c r="H22" i="10"/>
  <c r="H29" i="10" s="1"/>
  <c r="H34" i="10" s="1"/>
  <c r="H35" i="10" s="1"/>
  <c r="G22" i="10"/>
  <c r="G29" i="10" s="1"/>
  <c r="I22" i="10"/>
  <c r="I29" i="10" s="1"/>
  <c r="I34" i="10" s="1"/>
  <c r="I35" i="10" s="1"/>
  <c r="J22" i="10"/>
  <c r="J29" i="10" s="1"/>
  <c r="J34" i="10" s="1"/>
  <c r="J35" i="10" s="1"/>
</calcChain>
</file>

<file path=xl/sharedStrings.xml><?xml version="1.0" encoding="utf-8"?>
<sst xmlns="http://schemas.openxmlformats.org/spreadsheetml/2006/main" count="248" uniqueCount="110">
  <si>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</si>
  <si>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</si>
  <si>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</si>
  <si>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</si>
  <si>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</si>
  <si>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</si>
  <si>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</si>
  <si>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</si>
  <si>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</si>
  <si>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</si>
  <si>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</si>
  <si>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</si>
  <si>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</si>
  <si>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</si>
  <si>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</si>
  <si>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</si>
  <si>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</si>
  <si>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</si>
  <si>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</si>
  <si>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</si>
  <si>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</si>
  <si>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</si>
  <si>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</si>
  <si>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NAZIV AKTIVNOSTI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</si>
  <si>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</si>
  <si>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</si>
  <si>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</si>
  <si>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</si>
  <si>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</si>
  <si>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</si>
  <si>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</si>
  <si>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</si>
  <si>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</si>
  <si>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</si>
  <si>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</si>
  <si>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</si>
  <si>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</si>
  <si>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</si>
  <si>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</si>
  <si>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</si>
  <si>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</si>
  <si>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</si>
  <si>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</si>
  <si>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</si>
  <si>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</si>
  <si>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</si>
  <si>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</si>
  <si>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</si>
  <si>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</si>
  <si>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</si>
  <si>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</si>
  <si>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</si>
  <si>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</si>
  <si>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</si>
  <si>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</si>
  <si>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</si>
  <si>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</si>
  <si>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</si>
  <si>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</si>
  <si>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</si>
  <si>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</si>
  <si>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</si>
  <si>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>UKUPNO PRIMICI</t>
  </si>
  <si>
    <t>UKUPNO IZDACI</t>
  </si>
  <si>
    <t>Brojčana oznaka i naziv</t>
  </si>
  <si>
    <t>Prihodi od imovine</t>
  </si>
  <si>
    <t>Prihodi od upravnih i admisttrativnih pristojbi..</t>
  </si>
  <si>
    <t>Prihodi od prodaje proizvoda i robe te pruženih uslug</t>
  </si>
  <si>
    <t>Financijski rashodi</t>
  </si>
  <si>
    <t>Rashodi za nabavu proizvedene dugotrajne imovine</t>
  </si>
  <si>
    <t>Rashodi za dodatna ulaganja na nefinancijskoj imovini</t>
  </si>
  <si>
    <t>31 Vlastiti prihodi</t>
  </si>
  <si>
    <t xml:space="preserve">  52 Ostale pomoći</t>
  </si>
  <si>
    <t>55 Refundacije iz pomoći EU</t>
  </si>
  <si>
    <t>6 Donacije</t>
  </si>
  <si>
    <t>61 donacije</t>
  </si>
  <si>
    <t>09, Obrazovanje</t>
  </si>
  <si>
    <t>091, Predškolsko i osnovno obrazovanje</t>
  </si>
  <si>
    <t>Program 1019 Redovan rad Dječjeg vrtića</t>
  </si>
  <si>
    <t>Aktivnost A101900 Redovan rad dječjeg vrtića</t>
  </si>
  <si>
    <t>Izvor financiranja 11</t>
  </si>
  <si>
    <t>Opći prihodi i primici</t>
  </si>
  <si>
    <t>Materijalni rashododi</t>
  </si>
  <si>
    <t>Izvor financiranja 43</t>
  </si>
  <si>
    <t>Izvor financiranja 31</t>
  </si>
  <si>
    <t>Vlastiti Prihodi</t>
  </si>
  <si>
    <t>rashodi za doodatna ulaganja na nefinnacijskoj</t>
  </si>
  <si>
    <t>Ostali prihodi za posebne namjene</t>
  </si>
  <si>
    <t>Izvor financiranja 52</t>
  </si>
  <si>
    <t>Ostale pomoći</t>
  </si>
  <si>
    <t>Izvor financiranja 55</t>
  </si>
  <si>
    <t>Refundacije iz pomoći EU</t>
  </si>
  <si>
    <t>Izvor financiranja 61</t>
  </si>
  <si>
    <t>Donacije</t>
  </si>
  <si>
    <t>Upravno vijeće</t>
  </si>
  <si>
    <t>Dječji vrtić JUREK</t>
  </si>
  <si>
    <t>Novo naselje 4, 49245 Gornja Stubica</t>
  </si>
  <si>
    <t>Predsjednica Upravnog vijeća:</t>
  </si>
  <si>
    <t>Marina Sviben Družinec</t>
  </si>
  <si>
    <t>Izvršenje 2024.</t>
  </si>
  <si>
    <t>Tekući plan 2025.</t>
  </si>
  <si>
    <t>Plan 2026.</t>
  </si>
  <si>
    <t>Projekcija 
2028.</t>
  </si>
  <si>
    <t xml:space="preserve">5011 Pomoći iz državnog proračuna kroz opće prihode i primitke </t>
  </si>
  <si>
    <t>Izvor financiranja 50 POMOĆI IZ DRŽAVNOG PRORAČUNA</t>
  </si>
  <si>
    <t>KLASA:400-02/25-01/003</t>
  </si>
  <si>
    <t xml:space="preserve"> FINANCIJSKI PLAN DJEČJEG VRTIĆA JUREK ZA 2026. GODINU SA PROJEKCIJAMA ZA 2027. I 2028. GODINU</t>
  </si>
  <si>
    <t>Gornja Stubica, 02.12.2025.</t>
  </si>
  <si>
    <r>
      <rPr>
        <b/>
        <sz val="10"/>
        <rFont val="Arial"/>
        <family val="2"/>
        <charset val="238"/>
      </rPr>
      <t xml:space="preserve">Temeljem odredbi Zakona o proračunu ( NN br. 144/21), Pravilnika o planiranju u sustavu proračuna ( NN br. 1/24), Pravilnika o proračunskim klasifikacijama ( NN br. 4/12024), Pravilnika o proračunskom računovodstvu i Račuinskom planu ( NN br. 158/2023), Pravilnika o korištenju sredstava Europske unije ( NN br. 44/24) te Uputa za izradu proračuna i financijskog plana proračunskog korisnika Općine Gornja Stubica za razdoblje 2026.-2028., </t>
    </r>
    <r>
      <rPr>
        <b/>
        <sz val="10"/>
        <color theme="1"/>
        <rFont val="Arial"/>
        <family val="2"/>
        <charset val="238"/>
      </rPr>
      <t>Upravno vijeće Dječjeg vrtića na svojoj 9. sjednici održanoj dana02.12.2025. godine donosi</t>
    </r>
  </si>
  <si>
    <t>URBROJ:2113-60-03-25-8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</si>
</sst>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16" fillId="0" borderId="0" xfId="0" applyFont="1"/>
    <xf numFmtId="3" fontId="6" fillId="0" borderId="3" xfId="0" applyNumberFormat="1" applyFont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3" fontId="6" fillId="2" borderId="4" xfId="0" applyNumberFormat="1" applyFont="1" applyFill="1" applyBorder="1" applyAlignment="1">
      <alignment horizontal="center"/>
    </xf>
    <xf numFmtId="0" fontId="0" fillId="0" borderId="3" xfId="0" applyBorder="1"/>
    <xf numFmtId="0" fontId="1" fillId="0" borderId="3" xfId="0" applyFont="1" applyBorder="1"/>
    <xf numFmtId="0" fontId="6" fillId="5" borderId="3" xfId="0" applyFont="1" applyFill="1" applyBorder="1" applyAlignment="1">
      <alignment horizontal="left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quotePrefix="1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/>
    <xf numFmtId="0" fontId="9" fillId="5" borderId="3" xfId="0" applyFont="1" applyFill="1" applyBorder="1" applyAlignment="1">
      <alignment horizontal="left" vertical="center" wrapText="1"/>
    </xf>
    <xf numFmtId="0" fontId="18" fillId="0" borderId="0" xfId="0" applyFont="1"/>
    <xf numFmtId="0" fontId="20" fillId="0" borderId="0" xfId="0" applyFont="1"/>
    <xf numFmtId="0" fontId="12" fillId="0" borderId="0" xfId="0" applyFont="1"/>
    <xf numFmtId="0" fontId="19" fillId="0" borderId="0" xfId="0" applyFont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8" fillId="5" borderId="3" xfId="0" quotePrefix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7" fillId="0" borderId="0" xfId="0" applyFont="1"/>
    <xf numFmtId="0" fontId="2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3" fontId="19" fillId="3" borderId="3" xfId="0" applyNumberFormat="1" applyFont="1" applyFill="1" applyBorder="1" applyAlignment="1">
      <alignment horizontal="right"/>
    </xf>
    <xf numFmtId="3" fontId="19" fillId="0" borderId="3" xfId="0" applyNumberFormat="1" applyFont="1" applyBorder="1" applyAlignment="1">
      <alignment horizontal="right"/>
    </xf>
    <xf numFmtId="3" fontId="19" fillId="3" borderId="13" xfId="0" applyNumberFormat="1" applyFont="1" applyFill="1" applyBorder="1" applyAlignment="1">
      <alignment horizontal="right"/>
    </xf>
    <xf numFmtId="3" fontId="19" fillId="4" borderId="1" xfId="0" quotePrefix="1" applyNumberFormat="1" applyFont="1" applyFill="1" applyBorder="1" applyAlignment="1">
      <alignment horizontal="right"/>
    </xf>
    <xf numFmtId="3" fontId="19" fillId="3" borderId="1" xfId="0" quotePrefix="1" applyNumberFormat="1" applyFont="1" applyFill="1" applyBorder="1" applyAlignment="1">
      <alignment horizontal="right"/>
    </xf>
    <xf numFmtId="3" fontId="20" fillId="5" borderId="4" xfId="0" applyNumberFormat="1" applyFont="1" applyFill="1" applyBorder="1" applyAlignment="1">
      <alignment horizontal="right"/>
    </xf>
    <xf numFmtId="3" fontId="20" fillId="2" borderId="4" xfId="0" applyNumberFormat="1" applyFont="1" applyFill="1" applyBorder="1" applyAlignment="1">
      <alignment horizontal="right"/>
    </xf>
    <xf numFmtId="3" fontId="24" fillId="2" borderId="3" xfId="0" applyNumberFormat="1" applyFont="1" applyFill="1" applyBorder="1" applyAlignment="1">
      <alignment horizontal="right"/>
    </xf>
    <xf numFmtId="0" fontId="23" fillId="0" borderId="0" xfId="0" applyFont="1"/>
    <xf numFmtId="0" fontId="24" fillId="0" borderId="0" xfId="0" applyFont="1" applyAlignment="1">
      <alignment vertical="center" wrapText="1"/>
    </xf>
    <xf numFmtId="3" fontId="26" fillId="5" borderId="4" xfId="0" applyNumberFormat="1" applyFont="1" applyFill="1" applyBorder="1" applyAlignment="1">
      <alignment horizontal="right"/>
    </xf>
    <xf numFmtId="3" fontId="26" fillId="3" borderId="4" xfId="0" applyNumberFormat="1" applyFont="1" applyFill="1" applyBorder="1" applyAlignment="1">
      <alignment horizontal="right"/>
    </xf>
    <xf numFmtId="3" fontId="20" fillId="3" borderId="4" xfId="0" applyNumberFormat="1" applyFont="1" applyFill="1" applyBorder="1" applyAlignment="1">
      <alignment horizontal="right"/>
    </xf>
    <xf numFmtId="3" fontId="20" fillId="0" borderId="4" xfId="0" applyNumberFormat="1" applyFont="1" applyBorder="1" applyAlignment="1">
      <alignment horizontal="right"/>
    </xf>
    <xf numFmtId="3" fontId="20" fillId="2" borderId="3" xfId="0" applyNumberFormat="1" applyFont="1" applyFill="1" applyBorder="1" applyAlignment="1">
      <alignment horizontal="right"/>
    </xf>
    <xf numFmtId="0" fontId="19" fillId="2" borderId="7" xfId="0" applyFont="1" applyFill="1" applyBorder="1" applyAlignment="1">
      <alignment horizontal="center" vertical="center" wrapText="1"/>
    </xf>
    <xf numFmtId="3" fontId="19" fillId="5" borderId="4" xfId="0" applyNumberFormat="1" applyFont="1" applyFill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 wrapText="1"/>
    </xf>
    <xf numFmtId="3" fontId="19" fillId="2" borderId="4" xfId="0" applyNumberFormat="1" applyFont="1" applyFill="1" applyBorder="1" applyAlignment="1">
      <alignment horizontal="center"/>
    </xf>
    <xf numFmtId="3" fontId="19" fillId="2" borderId="3" xfId="0" applyNumberFormat="1" applyFont="1" applyFill="1" applyBorder="1" applyAlignment="1">
      <alignment horizontal="right"/>
    </xf>
    <xf numFmtId="3" fontId="19" fillId="2" borderId="4" xfId="0" applyNumberFormat="1" applyFont="1" applyFill="1" applyBorder="1" applyAlignment="1">
      <alignment horizontal="right"/>
    </xf>
    <xf numFmtId="3" fontId="20" fillId="5" borderId="3" xfId="0" applyNumberFormat="1" applyFont="1" applyFill="1" applyBorder="1" applyAlignment="1">
      <alignment horizontal="right"/>
    </xf>
    <xf numFmtId="3" fontId="19" fillId="3" borderId="3" xfId="0" applyNumberFormat="1" applyFont="1" applyFill="1" applyBorder="1" applyAlignment="1">
      <alignment horizontal="center" vertical="center" wrapText="1"/>
    </xf>
    <xf numFmtId="3" fontId="19" fillId="3" borderId="4" xfId="0" applyNumberFormat="1" applyFont="1" applyFill="1" applyBorder="1" applyAlignment="1">
      <alignment horizontal="center"/>
    </xf>
    <xf numFmtId="3" fontId="20" fillId="0" borderId="3" xfId="0" applyNumberFormat="1" applyFont="1" applyBorder="1" applyAlignment="1">
      <alignment horizontal="right"/>
    </xf>
    <xf numFmtId="0" fontId="19" fillId="2" borderId="8" xfId="0" applyFont="1" applyFill="1" applyBorder="1" applyAlignment="1">
      <alignment horizontal="center" vertical="center" wrapText="1"/>
    </xf>
    <xf numFmtId="3" fontId="20" fillId="2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26" fillId="5" borderId="4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3" fontId="19" fillId="5" borderId="4" xfId="0" applyNumberFormat="1" applyFont="1" applyFill="1" applyBorder="1" applyAlignment="1">
      <alignment vertical="center" wrapText="1"/>
    </xf>
    <xf numFmtId="0" fontId="19" fillId="0" borderId="5" xfId="0" quotePrefix="1" applyFont="1" applyBorder="1" applyAlignment="1">
      <alignment horizontal="left" wrapText="1"/>
    </xf>
    <xf numFmtId="0" fontId="19" fillId="0" borderId="6" xfId="0" quotePrefix="1" applyFont="1" applyBorder="1" applyAlignment="1">
      <alignment horizontal="left" wrapText="1"/>
    </xf>
    <xf numFmtId="0" fontId="19" fillId="0" borderId="6" xfId="0" quotePrefix="1" applyFont="1" applyBorder="1" applyAlignment="1">
      <alignment horizontal="center" wrapText="1"/>
    </xf>
    <xf numFmtId="0" fontId="19" fillId="0" borderId="6" xfId="0" quotePrefix="1" applyFont="1" applyBorder="1" applyAlignment="1">
      <alignment horizontal="left"/>
    </xf>
    <xf numFmtId="0" fontId="20" fillId="3" borderId="2" xfId="0" applyFont="1" applyFill="1" applyBorder="1" applyAlignment="1">
      <alignment vertical="center"/>
    </xf>
    <xf numFmtId="3" fontId="19" fillId="3" borderId="10" xfId="0" applyNumberFormat="1" applyFont="1" applyFill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3" borderId="9" xfId="0" applyFont="1" applyFill="1" applyBorder="1" applyAlignment="1">
      <alignment horizontal="left" vertical="center"/>
    </xf>
    <xf numFmtId="3" fontId="19" fillId="3" borderId="14" xfId="0" applyNumberFormat="1" applyFont="1" applyFill="1" applyBorder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1" xfId="0" quotePrefix="1" applyFont="1" applyBorder="1" applyAlignment="1">
      <alignment horizontal="left" wrapText="1"/>
    </xf>
    <xf numFmtId="0" fontId="19" fillId="0" borderId="2" xfId="0" quotePrefix="1" applyFont="1" applyBorder="1" applyAlignment="1">
      <alignment horizontal="left" wrapText="1"/>
    </xf>
    <xf numFmtId="0" fontId="19" fillId="0" borderId="2" xfId="0" quotePrefix="1" applyFont="1" applyBorder="1" applyAlignment="1">
      <alignment horizontal="center" wrapText="1"/>
    </xf>
    <xf numFmtId="0" fontId="19" fillId="0" borderId="2" xfId="0" quotePrefix="1" applyFont="1" applyBorder="1" applyAlignment="1">
      <alignment horizontal="left"/>
    </xf>
    <xf numFmtId="3" fontId="19" fillId="0" borderId="3" xfId="0" applyNumberFormat="1" applyFont="1" applyBorder="1" applyAlignment="1">
      <alignment horizontal="right" wrapText="1"/>
    </xf>
    <xf numFmtId="0" fontId="17" fillId="0" borderId="0" xfId="0" quotePrefix="1" applyFont="1" applyAlignment="1">
      <alignment horizontal="center" vertical="center" wrapText="1"/>
    </xf>
    <xf numFmtId="3" fontId="19" fillId="4" borderId="3" xfId="0" applyNumberFormat="1" applyFont="1" applyFill="1" applyBorder="1" applyAlignment="1">
      <alignment horizontal="right" wrapText="1"/>
    </xf>
    <xf numFmtId="3" fontId="19" fillId="3" borderId="3" xfId="0" quotePrefix="1" applyNumberFormat="1" applyFont="1" applyFill="1" applyBorder="1" applyAlignment="1">
      <alignment horizontal="right"/>
    </xf>
    <xf numFmtId="3" fontId="19" fillId="5" borderId="4" xfId="0" applyNumberFormat="1" applyFont="1" applyFill="1" applyBorder="1" applyAlignment="1">
      <alignment horizontal="right"/>
    </xf>
    <xf numFmtId="0" fontId="27" fillId="2" borderId="0" xfId="0" applyFont="1" applyFill="1" applyAlignment="1">
      <alignment wrapText="1"/>
    </xf>
    <xf numFmtId="0" fontId="0" fillId="2" borderId="3" xfId="0" applyFill="1" applyBorder="1"/>
    <xf numFmtId="0" fontId="21" fillId="2" borderId="0" xfId="0" applyFont="1" applyFill="1" applyAlignment="1">
      <alignment horizontal="left" vertical="center"/>
    </xf>
    <xf numFmtId="0" fontId="22" fillId="2" borderId="0" xfId="0" applyFont="1" applyFill="1"/>
    <xf numFmtId="0" fontId="18" fillId="2" borderId="0" xfId="0" applyFont="1" applyFill="1"/>
    <xf numFmtId="0" fontId="20" fillId="2" borderId="0" xfId="0" applyFont="1" applyFill="1"/>
    <xf numFmtId="0" fontId="19" fillId="0" borderId="1" xfId="0" quotePrefix="1" applyFont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9" fillId="3" borderId="1" xfId="0" quotePrefix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vertical="center"/>
    </xf>
    <xf numFmtId="0" fontId="19" fillId="0" borderId="9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19" fillId="0" borderId="9" xfId="0" quotePrefix="1" applyFont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19" fillId="0" borderId="9" xfId="0" quotePrefix="1" applyFont="1" applyBorder="1" applyAlignment="1">
      <alignment horizontal="left" vertical="center" wrapText="1"/>
    </xf>
    <xf numFmtId="0" fontId="19" fillId="3" borderId="11" xfId="0" quotePrefix="1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2" xfId="0" applyFont="1" applyFill="1" applyBorder="1" applyAlignment="1">
      <alignment horizontal="left" vertical="center" wrapText="1"/>
    </xf>
    <xf numFmtId="0" fontId="26" fillId="5" borderId="4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9" fillId="2" borderId="3" xfId="0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opLeftCell="A26" workbookViewId="0">
      <selection activeCell="A8" sqref="A8:J8"/>
    </sheetView>
  </sheetViews>
  <sheetFormatPr defaultRowHeight="15" x14ac:dyDescent="0.25"/>
  <cols>
    <col min="5" max="10" width="25.28515625" customWidth="1"/>
  </cols>
  <sheetData>
    <row r="1" spans="1:12" ht="20.100000000000001" customHeight="1" x14ac:dyDescent="0.25">
      <c r="A1" s="142" t="s">
        <v>95</v>
      </c>
      <c r="B1" s="142"/>
      <c r="C1" s="142"/>
      <c r="D1" s="142"/>
      <c r="E1" s="117"/>
      <c r="F1" s="118"/>
      <c r="G1" s="118"/>
      <c r="H1" s="118"/>
      <c r="I1" s="118"/>
      <c r="J1" s="118"/>
      <c r="K1" s="40"/>
      <c r="L1" s="40"/>
    </row>
    <row r="2" spans="1:12" s="42" customFormat="1" ht="20.100000000000001" customHeight="1" x14ac:dyDescent="0.2">
      <c r="A2" s="142" t="s">
        <v>96</v>
      </c>
      <c r="B2" s="142"/>
      <c r="C2" s="142"/>
      <c r="D2" s="142"/>
      <c r="E2" s="142"/>
      <c r="F2" s="119"/>
      <c r="G2" s="119"/>
      <c r="H2" s="119"/>
      <c r="I2" s="119"/>
      <c r="J2" s="119"/>
      <c r="K2" s="41"/>
      <c r="L2" s="41"/>
    </row>
    <row r="3" spans="1:12" s="42" customFormat="1" ht="20.100000000000001" customHeight="1" x14ac:dyDescent="0.2">
      <c r="A3" s="142" t="s">
        <v>94</v>
      </c>
      <c r="B3" s="142"/>
      <c r="C3" s="142"/>
      <c r="D3" s="142"/>
      <c r="E3" s="142"/>
      <c r="F3" s="119"/>
      <c r="G3" s="119"/>
      <c r="H3" s="119"/>
      <c r="I3" s="119"/>
      <c r="J3" s="119"/>
      <c r="K3" s="41"/>
      <c r="L3" s="41"/>
    </row>
    <row r="4" spans="1:12" s="42" customFormat="1" ht="6.75" customHeight="1" x14ac:dyDescent="0.2">
      <c r="A4" s="116"/>
      <c r="B4" s="116"/>
      <c r="C4" s="116"/>
      <c r="D4" s="116"/>
      <c r="E4" s="116"/>
      <c r="F4" s="119"/>
      <c r="G4" s="119"/>
      <c r="H4" s="119"/>
      <c r="I4" s="119"/>
      <c r="J4" s="119"/>
      <c r="K4" s="41"/>
      <c r="L4" s="41"/>
    </row>
    <row r="5" spans="1:12" s="42" customFormat="1" ht="20.100000000000001" customHeight="1" x14ac:dyDescent="0.2">
      <c r="A5" s="142" t="s">
        <v>105</v>
      </c>
      <c r="B5" s="142"/>
      <c r="C5" s="142"/>
      <c r="D5" s="142"/>
      <c r="E5" s="117"/>
      <c r="F5" s="119"/>
      <c r="G5" s="119"/>
      <c r="H5" s="119"/>
      <c r="I5" s="119"/>
      <c r="J5" s="119"/>
      <c r="K5" s="41"/>
      <c r="L5" s="41"/>
    </row>
    <row r="6" spans="1:12" s="42" customFormat="1" ht="20.100000000000001" customHeight="1" x14ac:dyDescent="0.2">
      <c r="A6" s="142" t="s">
        <v>109</v>
      </c>
      <c r="B6" s="142"/>
      <c r="C6" s="142"/>
      <c r="D6" s="142"/>
      <c r="E6" s="117"/>
      <c r="F6" s="119"/>
      <c r="G6" s="119"/>
      <c r="H6" s="119"/>
      <c r="I6" s="119"/>
      <c r="J6" s="119"/>
      <c r="K6" s="41"/>
      <c r="L6" s="41"/>
    </row>
    <row r="7" spans="1:12" s="42" customFormat="1" ht="30.75" customHeight="1" x14ac:dyDescent="0.2">
      <c r="A7" s="142" t="s">
        <v>107</v>
      </c>
      <c r="B7" s="142"/>
      <c r="C7" s="142"/>
      <c r="D7" s="142"/>
      <c r="E7" s="117"/>
      <c r="F7" s="119"/>
      <c r="G7" s="119"/>
      <c r="H7" s="119"/>
      <c r="I7" s="119"/>
      <c r="J7" s="119"/>
      <c r="K7" s="41"/>
      <c r="L7" s="41"/>
    </row>
    <row r="8" spans="1:12" s="42" customFormat="1" ht="58.5" customHeight="1" x14ac:dyDescent="0.2">
      <c r="A8" s="146" t="s">
        <v>108</v>
      </c>
      <c r="B8" s="146"/>
      <c r="C8" s="146"/>
      <c r="D8" s="146"/>
      <c r="E8" s="146"/>
      <c r="F8" s="146"/>
      <c r="G8" s="146"/>
      <c r="H8" s="146"/>
      <c r="I8" s="146"/>
      <c r="J8" s="146"/>
      <c r="K8" s="43"/>
      <c r="L8" s="43"/>
    </row>
    <row r="9" spans="1:12" ht="24.75" customHeight="1" x14ac:dyDescent="0.25">
      <c r="A9" s="147" t="s">
        <v>106</v>
      </c>
      <c r="B9" s="147"/>
      <c r="C9" s="147"/>
      <c r="D9" s="147"/>
      <c r="E9" s="147"/>
      <c r="F9" s="147"/>
      <c r="G9" s="147"/>
      <c r="H9" s="147"/>
      <c r="I9" s="147"/>
      <c r="J9" s="147"/>
      <c r="K9" s="52"/>
      <c r="L9" s="40"/>
    </row>
    <row r="11" spans="1:12" ht="15.75" customHeight="1" x14ac:dyDescent="0.25">
      <c r="A11" s="136" t="s">
        <v>16</v>
      </c>
      <c r="B11" s="136"/>
      <c r="C11" s="136"/>
      <c r="D11" s="136"/>
      <c r="E11" s="136"/>
      <c r="F11" s="136"/>
      <c r="G11" s="136"/>
      <c r="H11" s="136"/>
      <c r="I11" s="136"/>
      <c r="J11" s="136"/>
    </row>
    <row r="12" spans="1:12" ht="20.25" customHeight="1" x14ac:dyDescent="0.25">
      <c r="A12" s="3"/>
      <c r="B12" s="3"/>
      <c r="C12" s="3"/>
      <c r="D12" s="3"/>
      <c r="E12" s="3"/>
      <c r="F12" s="3"/>
      <c r="G12" s="3"/>
      <c r="H12" s="3"/>
      <c r="I12" s="4"/>
      <c r="J12" s="4"/>
    </row>
    <row r="13" spans="1:12" ht="15.75" x14ac:dyDescent="0.25">
      <c r="A13" s="136" t="s">
        <v>24</v>
      </c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2" ht="18.75" thickBot="1" x14ac:dyDescent="0.3">
      <c r="A14" s="1"/>
      <c r="B14" s="2"/>
      <c r="C14" s="2"/>
      <c r="D14" s="2"/>
      <c r="E14" s="3"/>
      <c r="F14" s="47"/>
      <c r="G14" s="47"/>
      <c r="H14" s="47"/>
      <c r="I14" s="47"/>
      <c r="J14" s="48" t="s">
        <v>31</v>
      </c>
    </row>
    <row r="15" spans="1:12" ht="25.5" x14ac:dyDescent="0.25">
      <c r="A15" s="94"/>
      <c r="B15" s="95"/>
      <c r="C15" s="95"/>
      <c r="D15" s="96"/>
      <c r="E15" s="97"/>
      <c r="F15" s="71" t="s">
        <v>99</v>
      </c>
      <c r="G15" s="71" t="s">
        <v>100</v>
      </c>
      <c r="H15" s="71" t="s">
        <v>101</v>
      </c>
      <c r="I15" s="71" t="s">
        <v>61</v>
      </c>
      <c r="J15" s="81" t="s">
        <v>102</v>
      </c>
    </row>
    <row r="16" spans="1:12" x14ac:dyDescent="0.25">
      <c r="A16" s="137" t="s">
        <v>0</v>
      </c>
      <c r="B16" s="125"/>
      <c r="C16" s="125"/>
      <c r="D16" s="125"/>
      <c r="E16" s="138"/>
      <c r="F16" s="56">
        <v>666971.75</v>
      </c>
      <c r="G16" s="56">
        <f t="shared" ref="G16:J16" si="0">G17+G18</f>
        <v>809590</v>
      </c>
      <c r="H16" s="56">
        <f t="shared" si="0"/>
        <v>1078000</v>
      </c>
      <c r="I16" s="56">
        <f t="shared" si="0"/>
        <v>1078000</v>
      </c>
      <c r="J16" s="99">
        <f t="shared" si="0"/>
        <v>1078000</v>
      </c>
    </row>
    <row r="17" spans="1:10" x14ac:dyDescent="0.25">
      <c r="A17" s="139" t="s">
        <v>32</v>
      </c>
      <c r="B17" s="140"/>
      <c r="C17" s="140"/>
      <c r="D17" s="140"/>
      <c r="E17" s="121"/>
      <c r="F17" s="57">
        <v>666971.75</v>
      </c>
      <c r="G17" s="57">
        <v>809590</v>
      </c>
      <c r="H17" s="57">
        <v>1078000</v>
      </c>
      <c r="I17" s="57">
        <v>1078000</v>
      </c>
      <c r="J17" s="57">
        <v>1078000</v>
      </c>
    </row>
    <row r="18" spans="1:10" x14ac:dyDescent="0.25">
      <c r="A18" s="141" t="s">
        <v>33</v>
      </c>
      <c r="B18" s="121"/>
      <c r="C18" s="121"/>
      <c r="D18" s="121"/>
      <c r="E18" s="121"/>
      <c r="F18" s="57">
        <v>0</v>
      </c>
      <c r="G18" s="57">
        <v>0</v>
      </c>
      <c r="H18" s="57">
        <v>0</v>
      </c>
      <c r="I18" s="57">
        <v>0</v>
      </c>
      <c r="J18" s="100">
        <v>0</v>
      </c>
    </row>
    <row r="19" spans="1:10" x14ac:dyDescent="0.25">
      <c r="A19" s="101" t="s">
        <v>1</v>
      </c>
      <c r="B19" s="98"/>
      <c r="C19" s="98"/>
      <c r="D19" s="98"/>
      <c r="E19" s="98"/>
      <c r="F19" s="56">
        <v>632359.85</v>
      </c>
      <c r="G19" s="56">
        <f t="shared" ref="G19:J19" si="1">G20+G21</f>
        <v>856809.37</v>
      </c>
      <c r="H19" s="56">
        <f t="shared" si="1"/>
        <v>1078000</v>
      </c>
      <c r="I19" s="56">
        <f t="shared" si="1"/>
        <v>1078000</v>
      </c>
      <c r="J19" s="56">
        <f t="shared" si="1"/>
        <v>1078000</v>
      </c>
    </row>
    <row r="20" spans="1:10" x14ac:dyDescent="0.25">
      <c r="A20" s="143" t="s">
        <v>34</v>
      </c>
      <c r="B20" s="140"/>
      <c r="C20" s="140"/>
      <c r="D20" s="140"/>
      <c r="E20" s="140"/>
      <c r="F20" s="57">
        <v>595847.42000000004</v>
      </c>
      <c r="G20" s="57">
        <v>821629.69</v>
      </c>
      <c r="H20" s="57">
        <v>1066000</v>
      </c>
      <c r="I20" s="57">
        <v>1066000</v>
      </c>
      <c r="J20" s="57">
        <v>1066000</v>
      </c>
    </row>
    <row r="21" spans="1:10" x14ac:dyDescent="0.25">
      <c r="A21" s="141" t="s">
        <v>35</v>
      </c>
      <c r="B21" s="121"/>
      <c r="C21" s="121"/>
      <c r="D21" s="121"/>
      <c r="E21" s="121"/>
      <c r="F21" s="57">
        <v>36512.43</v>
      </c>
      <c r="G21" s="57">
        <v>35179.68</v>
      </c>
      <c r="H21" s="57">
        <v>12000</v>
      </c>
      <c r="I21" s="57">
        <v>12000</v>
      </c>
      <c r="J21" s="57">
        <v>12000</v>
      </c>
    </row>
    <row r="22" spans="1:10" ht="15.75" thickBot="1" x14ac:dyDescent="0.3">
      <c r="A22" s="144" t="s">
        <v>45</v>
      </c>
      <c r="B22" s="145"/>
      <c r="C22" s="145"/>
      <c r="D22" s="145"/>
      <c r="E22" s="145"/>
      <c r="F22" s="58">
        <f>F16-F19</f>
        <v>34611.900000000023</v>
      </c>
      <c r="G22" s="58">
        <f t="shared" ref="G22:J22" si="2">G16-G19</f>
        <v>-47219.369999999995</v>
      </c>
      <c r="H22" s="58">
        <f t="shared" si="2"/>
        <v>0</v>
      </c>
      <c r="I22" s="58">
        <f t="shared" si="2"/>
        <v>0</v>
      </c>
      <c r="J22" s="102">
        <f t="shared" si="2"/>
        <v>0</v>
      </c>
    </row>
    <row r="23" spans="1:10" ht="18" x14ac:dyDescent="0.25">
      <c r="A23" s="83"/>
      <c r="B23" s="103"/>
      <c r="C23" s="103"/>
      <c r="D23" s="103"/>
      <c r="E23" s="103"/>
      <c r="F23" s="103"/>
      <c r="G23" s="103"/>
      <c r="H23" s="41"/>
      <c r="I23" s="41"/>
      <c r="J23" s="41"/>
    </row>
    <row r="24" spans="1:10" ht="16.5" thickBot="1" x14ac:dyDescent="0.3">
      <c r="A24" s="126" t="s">
        <v>25</v>
      </c>
      <c r="B24" s="127"/>
      <c r="C24" s="127"/>
      <c r="D24" s="127"/>
      <c r="E24" s="127"/>
      <c r="F24" s="127"/>
      <c r="G24" s="127"/>
      <c r="H24" s="127"/>
      <c r="I24" s="127"/>
      <c r="J24" s="127"/>
    </row>
    <row r="25" spans="1:10" ht="21.75" customHeight="1" x14ac:dyDescent="0.25">
      <c r="A25" s="105"/>
      <c r="B25" s="106"/>
      <c r="C25" s="106"/>
      <c r="D25" s="107"/>
      <c r="E25" s="108"/>
      <c r="F25" s="71" t="s">
        <v>99</v>
      </c>
      <c r="G25" s="71" t="s">
        <v>100</v>
      </c>
      <c r="H25" s="71" t="s">
        <v>101</v>
      </c>
      <c r="I25" s="71" t="s">
        <v>61</v>
      </c>
      <c r="J25" s="81" t="s">
        <v>102</v>
      </c>
    </row>
    <row r="26" spans="1:10" x14ac:dyDescent="0.25">
      <c r="A26" s="120" t="s">
        <v>36</v>
      </c>
      <c r="B26" s="121"/>
      <c r="C26" s="121"/>
      <c r="D26" s="121"/>
      <c r="E26" s="121"/>
      <c r="F26" s="57">
        <v>0</v>
      </c>
      <c r="G26" s="57">
        <v>0</v>
      </c>
      <c r="H26" s="57">
        <v>0</v>
      </c>
      <c r="I26" s="57">
        <v>0</v>
      </c>
      <c r="J26" s="109">
        <v>0</v>
      </c>
    </row>
    <row r="27" spans="1:10" x14ac:dyDescent="0.25">
      <c r="A27" s="120" t="s">
        <v>37</v>
      </c>
      <c r="B27" s="121"/>
      <c r="C27" s="121"/>
      <c r="D27" s="121"/>
      <c r="E27" s="121"/>
      <c r="F27" s="57">
        <v>0</v>
      </c>
      <c r="G27" s="57">
        <v>0</v>
      </c>
      <c r="H27" s="57">
        <v>0</v>
      </c>
      <c r="I27" s="57">
        <v>0</v>
      </c>
      <c r="J27" s="109">
        <v>0</v>
      </c>
    </row>
    <row r="28" spans="1:10" x14ac:dyDescent="0.25">
      <c r="A28" s="124" t="s">
        <v>2</v>
      </c>
      <c r="B28" s="125"/>
      <c r="C28" s="125"/>
      <c r="D28" s="125"/>
      <c r="E28" s="125"/>
      <c r="F28" s="56">
        <f>F26-F27</f>
        <v>0</v>
      </c>
      <c r="G28" s="56">
        <f t="shared" ref="G28:J28" si="3">G26-G27</f>
        <v>0</v>
      </c>
      <c r="H28" s="56">
        <f t="shared" si="3"/>
        <v>0</v>
      </c>
      <c r="I28" s="56">
        <f t="shared" si="3"/>
        <v>0</v>
      </c>
      <c r="J28" s="56">
        <f t="shared" si="3"/>
        <v>0</v>
      </c>
    </row>
    <row r="29" spans="1:10" x14ac:dyDescent="0.25">
      <c r="A29" s="124" t="s">
        <v>46</v>
      </c>
      <c r="B29" s="125"/>
      <c r="C29" s="125"/>
      <c r="D29" s="125"/>
      <c r="E29" s="125"/>
      <c r="F29" s="56">
        <f>F22+F28</f>
        <v>34611.900000000023</v>
      </c>
      <c r="G29" s="56">
        <f>G22+G28</f>
        <v>-47219.369999999995</v>
      </c>
      <c r="H29" s="56">
        <f>H22+H28</f>
        <v>0</v>
      </c>
      <c r="I29" s="56">
        <f>I22+I28</f>
        <v>0</v>
      </c>
      <c r="J29" s="56">
        <f>J22+J28</f>
        <v>0</v>
      </c>
    </row>
    <row r="30" spans="1:10" ht="18" x14ac:dyDescent="0.25">
      <c r="A30" s="110"/>
      <c r="B30" s="103"/>
      <c r="C30" s="103"/>
      <c r="D30" s="103"/>
      <c r="E30" s="103"/>
      <c r="F30" s="103"/>
      <c r="G30" s="103"/>
      <c r="H30" s="41"/>
      <c r="I30" s="41"/>
      <c r="J30" s="41"/>
    </row>
    <row r="31" spans="1:10" ht="16.5" thickBot="1" x14ac:dyDescent="0.3">
      <c r="A31" s="126" t="s">
        <v>47</v>
      </c>
      <c r="B31" s="127"/>
      <c r="C31" s="127"/>
      <c r="D31" s="127"/>
      <c r="E31" s="127"/>
      <c r="F31" s="127"/>
      <c r="G31" s="127"/>
      <c r="H31" s="127"/>
      <c r="I31" s="127"/>
      <c r="J31" s="127"/>
    </row>
    <row r="32" spans="1:10" ht="25.5" x14ac:dyDescent="0.25">
      <c r="A32" s="105"/>
      <c r="B32" s="106"/>
      <c r="C32" s="106"/>
      <c r="D32" s="107"/>
      <c r="E32" s="108"/>
      <c r="F32" s="71" t="s">
        <v>99</v>
      </c>
      <c r="G32" s="71" t="s">
        <v>100</v>
      </c>
      <c r="H32" s="71" t="s">
        <v>101</v>
      </c>
      <c r="I32" s="71" t="s">
        <v>61</v>
      </c>
      <c r="J32" s="81" t="s">
        <v>102</v>
      </c>
    </row>
    <row r="33" spans="1:10" ht="15" customHeight="1" x14ac:dyDescent="0.25">
      <c r="A33" s="128" t="s">
        <v>48</v>
      </c>
      <c r="B33" s="129"/>
      <c r="C33" s="129"/>
      <c r="D33" s="129"/>
      <c r="E33" s="130"/>
      <c r="F33" s="59">
        <v>47219.37</v>
      </c>
      <c r="G33" s="59"/>
      <c r="H33" s="59">
        <v>0</v>
      </c>
      <c r="I33" s="59">
        <v>0</v>
      </c>
      <c r="J33" s="111">
        <v>0</v>
      </c>
    </row>
    <row r="34" spans="1:10" ht="15" customHeight="1" x14ac:dyDescent="0.25">
      <c r="A34" s="124" t="s">
        <v>49</v>
      </c>
      <c r="B34" s="125"/>
      <c r="C34" s="125"/>
      <c r="D34" s="125"/>
      <c r="E34" s="125"/>
      <c r="F34" s="60"/>
      <c r="G34" s="60">
        <v>0</v>
      </c>
      <c r="H34" s="60">
        <f>H29+H33</f>
        <v>0</v>
      </c>
      <c r="I34" s="60">
        <f>I29+I33</f>
        <v>0</v>
      </c>
      <c r="J34" s="112">
        <f>J29+J33</f>
        <v>0</v>
      </c>
    </row>
    <row r="35" spans="1:10" ht="45" customHeight="1" x14ac:dyDescent="0.25">
      <c r="A35" s="131" t="s">
        <v>50</v>
      </c>
      <c r="B35" s="132"/>
      <c r="C35" s="132"/>
      <c r="D35" s="132"/>
      <c r="E35" s="133"/>
      <c r="F35" s="60">
        <v>47219.37</v>
      </c>
      <c r="G35" s="60">
        <v>0</v>
      </c>
      <c r="H35" s="60">
        <f>H22+H28+H33-H34</f>
        <v>0</v>
      </c>
      <c r="I35" s="60">
        <f>I22+I28+I33-I34</f>
        <v>0</v>
      </c>
      <c r="J35" s="112">
        <f>J22+J28+J33-J34</f>
        <v>0</v>
      </c>
    </row>
    <row r="36" spans="1:10" ht="15.75" x14ac:dyDescent="0.25">
      <c r="A36" s="104"/>
      <c r="B36" s="53"/>
      <c r="C36" s="53"/>
      <c r="D36" s="53"/>
      <c r="E36" s="53"/>
      <c r="F36" s="53"/>
      <c r="G36" s="53"/>
      <c r="H36" s="53"/>
      <c r="I36" s="53"/>
      <c r="J36" s="53"/>
    </row>
    <row r="37" spans="1:10" ht="16.5" thickBot="1" x14ac:dyDescent="0.3">
      <c r="A37" s="126" t="s">
        <v>44</v>
      </c>
      <c r="B37" s="126"/>
      <c r="C37" s="126"/>
      <c r="D37" s="126"/>
      <c r="E37" s="126"/>
      <c r="F37" s="126"/>
      <c r="G37" s="126"/>
      <c r="H37" s="126"/>
      <c r="I37" s="126"/>
      <c r="J37" s="126"/>
    </row>
    <row r="38" spans="1:10" ht="25.5" x14ac:dyDescent="0.25">
      <c r="A38" s="105"/>
      <c r="B38" s="106"/>
      <c r="C38" s="106"/>
      <c r="D38" s="107"/>
      <c r="E38" s="108"/>
      <c r="F38" s="71" t="s">
        <v>99</v>
      </c>
      <c r="G38" s="71" t="s">
        <v>100</v>
      </c>
      <c r="H38" s="71" t="s">
        <v>101</v>
      </c>
      <c r="I38" s="71" t="s">
        <v>61</v>
      </c>
      <c r="J38" s="81" t="s">
        <v>102</v>
      </c>
    </row>
    <row r="39" spans="1:10" x14ac:dyDescent="0.25">
      <c r="A39" s="128" t="s">
        <v>48</v>
      </c>
      <c r="B39" s="129"/>
      <c r="C39" s="129"/>
      <c r="D39" s="129"/>
      <c r="E39" s="130"/>
      <c r="F39" s="59">
        <v>0</v>
      </c>
      <c r="G39" s="59">
        <v>0</v>
      </c>
      <c r="H39" s="59">
        <f>G42</f>
        <v>0</v>
      </c>
      <c r="I39" s="59">
        <f>H42</f>
        <v>0</v>
      </c>
      <c r="J39" s="111">
        <f>I42</f>
        <v>0</v>
      </c>
    </row>
    <row r="40" spans="1:10" ht="28.5" customHeight="1" x14ac:dyDescent="0.25">
      <c r="A40" s="128" t="s">
        <v>51</v>
      </c>
      <c r="B40" s="129"/>
      <c r="C40" s="129"/>
      <c r="D40" s="129"/>
      <c r="E40" s="130"/>
      <c r="F40" s="59">
        <v>0</v>
      </c>
      <c r="G40" s="59">
        <v>0</v>
      </c>
      <c r="H40" s="59">
        <v>0</v>
      </c>
      <c r="I40" s="59">
        <v>0</v>
      </c>
      <c r="J40" s="111">
        <v>0</v>
      </c>
    </row>
    <row r="41" spans="1:10" x14ac:dyDescent="0.25">
      <c r="A41" s="128" t="s">
        <v>52</v>
      </c>
      <c r="B41" s="134"/>
      <c r="C41" s="134"/>
      <c r="D41" s="134"/>
      <c r="E41" s="135"/>
      <c r="F41" s="59">
        <v>0</v>
      </c>
      <c r="G41" s="59">
        <v>0</v>
      </c>
      <c r="H41" s="59">
        <v>0</v>
      </c>
      <c r="I41" s="59">
        <v>0</v>
      </c>
      <c r="J41" s="111">
        <v>0</v>
      </c>
    </row>
    <row r="42" spans="1:10" ht="15" customHeight="1" x14ac:dyDescent="0.25">
      <c r="A42" s="124" t="s">
        <v>49</v>
      </c>
      <c r="B42" s="125"/>
      <c r="C42" s="125"/>
      <c r="D42" s="125"/>
      <c r="E42" s="125"/>
      <c r="F42" s="60"/>
      <c r="G42" s="60"/>
      <c r="H42" s="60"/>
      <c r="I42" s="60"/>
      <c r="J42" s="112"/>
    </row>
    <row r="43" spans="1:10" ht="17.25" customHeight="1" x14ac:dyDescent="0.25"/>
    <row r="44" spans="1:10" x14ac:dyDescent="0.25">
      <c r="A44" s="122"/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0" ht="9" customHeight="1" x14ac:dyDescent="0.25"/>
  </sheetData>
  <mergeCells count="31">
    <mergeCell ref="A1:D1"/>
    <mergeCell ref="A2:E2"/>
    <mergeCell ref="A20:E20"/>
    <mergeCell ref="A21:E21"/>
    <mergeCell ref="A22:E22"/>
    <mergeCell ref="A8:J8"/>
    <mergeCell ref="A3:E3"/>
    <mergeCell ref="A9:J9"/>
    <mergeCell ref="A6:D6"/>
    <mergeCell ref="A5:D5"/>
    <mergeCell ref="A7:D7"/>
    <mergeCell ref="A24:J24"/>
    <mergeCell ref="A26:E26"/>
    <mergeCell ref="A11:J11"/>
    <mergeCell ref="A13:J13"/>
    <mergeCell ref="A16:E16"/>
    <mergeCell ref="A17:E17"/>
    <mergeCell ref="A18:E18"/>
    <mergeCell ref="A27:E27"/>
    <mergeCell ref="A44:J44"/>
    <mergeCell ref="A28:E28"/>
    <mergeCell ref="A29:E29"/>
    <mergeCell ref="A31:J31"/>
    <mergeCell ref="A33:E33"/>
    <mergeCell ref="A34:E34"/>
    <mergeCell ref="A35:E35"/>
    <mergeCell ref="A37:J37"/>
    <mergeCell ref="A39:E39"/>
    <mergeCell ref="A40:E40"/>
    <mergeCell ref="A41:E41"/>
    <mergeCell ref="A42:E42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workbookViewId="0">
      <selection sqref="A1:G1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14" ht="18" customHeight="1" x14ac:dyDescent="0.25">
      <c r="A1" s="147" t="s">
        <v>106</v>
      </c>
      <c r="B1" s="147"/>
      <c r="C1" s="147"/>
      <c r="D1" s="147"/>
      <c r="E1" s="147"/>
      <c r="F1" s="147"/>
      <c r="G1" s="147"/>
      <c r="H1" s="52"/>
      <c r="I1" s="52"/>
      <c r="J1" s="52"/>
      <c r="K1" s="51"/>
      <c r="L1" s="51"/>
      <c r="M1" s="40"/>
      <c r="N1" s="40"/>
    </row>
    <row r="2" spans="1:14" ht="15.75" customHeight="1" x14ac:dyDescent="0.25">
      <c r="A2" s="136" t="s">
        <v>16</v>
      </c>
      <c r="B2" s="136"/>
      <c r="C2" s="136"/>
      <c r="D2" s="136"/>
      <c r="E2" s="136"/>
      <c r="F2" s="136"/>
      <c r="G2" s="136"/>
    </row>
    <row r="3" spans="1:14" ht="18" x14ac:dyDescent="0.25">
      <c r="A3" s="3"/>
      <c r="B3" s="3"/>
      <c r="C3" s="3"/>
      <c r="D3" s="3"/>
      <c r="E3" s="3"/>
      <c r="F3" s="4"/>
      <c r="G3" s="4"/>
    </row>
    <row r="4" spans="1:14" ht="18" customHeight="1" x14ac:dyDescent="0.25">
      <c r="A4" s="136" t="s">
        <v>4</v>
      </c>
      <c r="B4" s="136"/>
      <c r="C4" s="136"/>
      <c r="D4" s="136"/>
      <c r="E4" s="136"/>
      <c r="F4" s="136"/>
      <c r="G4" s="136"/>
    </row>
    <row r="5" spans="1:14" ht="18" x14ac:dyDescent="0.25">
      <c r="A5" s="3"/>
      <c r="B5" s="3"/>
      <c r="C5" s="3"/>
      <c r="D5" s="3"/>
      <c r="E5" s="3"/>
      <c r="F5" s="4"/>
      <c r="G5" s="4"/>
    </row>
    <row r="6" spans="1:14" ht="15.75" customHeight="1" x14ac:dyDescent="0.25">
      <c r="A6" s="136" t="s">
        <v>53</v>
      </c>
      <c r="B6" s="136"/>
      <c r="C6" s="136"/>
      <c r="D6" s="136"/>
      <c r="E6" s="136"/>
      <c r="F6" s="136"/>
      <c r="G6" s="136"/>
    </row>
    <row r="7" spans="1:14" ht="18.75" thickBot="1" x14ac:dyDescent="0.3">
      <c r="A7" s="3"/>
      <c r="B7" s="3"/>
      <c r="C7" s="3"/>
      <c r="D7" s="3"/>
      <c r="E7" s="3"/>
      <c r="F7" s="4"/>
      <c r="G7" s="4"/>
    </row>
    <row r="8" spans="1:14" ht="25.5" x14ac:dyDescent="0.25">
      <c r="A8" s="15" t="s">
        <v>58</v>
      </c>
      <c r="B8" s="14" t="s">
        <v>3</v>
      </c>
      <c r="C8" s="71" t="s">
        <v>99</v>
      </c>
      <c r="D8" s="71" t="s">
        <v>100</v>
      </c>
      <c r="E8" s="71" t="s">
        <v>101</v>
      </c>
      <c r="F8" s="71" t="s">
        <v>61</v>
      </c>
      <c r="G8" s="81" t="s">
        <v>102</v>
      </c>
    </row>
    <row r="9" spans="1:14" x14ac:dyDescent="0.25">
      <c r="A9" s="44"/>
      <c r="B9" s="45" t="s">
        <v>60</v>
      </c>
      <c r="C9" s="113">
        <f>C10+C16</f>
        <v>666971.75</v>
      </c>
      <c r="D9" s="113">
        <f t="shared" ref="D9:G9" si="0">D10+D16</f>
        <v>809590</v>
      </c>
      <c r="E9" s="113">
        <f t="shared" si="0"/>
        <v>1078000</v>
      </c>
      <c r="F9" s="113">
        <f t="shared" si="0"/>
        <v>1078000</v>
      </c>
      <c r="G9" s="113">
        <f t="shared" si="0"/>
        <v>1078000</v>
      </c>
    </row>
    <row r="10" spans="1:14" ht="15.75" customHeight="1" x14ac:dyDescent="0.25">
      <c r="A10" s="8">
        <v>6</v>
      </c>
      <c r="B10" s="8" t="s">
        <v>6</v>
      </c>
      <c r="C10" s="62">
        <f>SUM(C11:C17)</f>
        <v>666971.75</v>
      </c>
      <c r="D10" s="62">
        <f t="shared" ref="D10:G10" si="1">SUM(D11:D17)</f>
        <v>809590</v>
      </c>
      <c r="E10" s="62">
        <f t="shared" si="1"/>
        <v>1078000</v>
      </c>
      <c r="F10" s="62">
        <f t="shared" si="1"/>
        <v>1078000</v>
      </c>
      <c r="G10" s="62">
        <f t="shared" si="1"/>
        <v>1078000</v>
      </c>
    </row>
    <row r="11" spans="1:14" ht="38.25" x14ac:dyDescent="0.25">
      <c r="A11" s="22">
        <v>63</v>
      </c>
      <c r="B11" s="12" t="s">
        <v>27</v>
      </c>
      <c r="C11" s="62">
        <v>5204.2</v>
      </c>
      <c r="D11" s="70">
        <v>8000</v>
      </c>
      <c r="E11" s="70">
        <v>6500</v>
      </c>
      <c r="F11" s="70">
        <v>6500</v>
      </c>
      <c r="G11" s="70">
        <v>6500</v>
      </c>
    </row>
    <row r="12" spans="1:14" x14ac:dyDescent="0.25">
      <c r="A12" s="22">
        <v>64</v>
      </c>
      <c r="B12" s="12" t="s">
        <v>65</v>
      </c>
      <c r="C12" s="62">
        <v>23.88</v>
      </c>
      <c r="D12" s="70">
        <v>50</v>
      </c>
      <c r="E12" s="70">
        <v>100</v>
      </c>
      <c r="F12" s="70">
        <v>100</v>
      </c>
      <c r="G12" s="70">
        <v>100</v>
      </c>
    </row>
    <row r="13" spans="1:14" ht="25.5" x14ac:dyDescent="0.25">
      <c r="A13" s="22">
        <v>65</v>
      </c>
      <c r="B13" s="12" t="s">
        <v>66</v>
      </c>
      <c r="C13" s="62">
        <v>170723.05</v>
      </c>
      <c r="D13" s="70">
        <v>221340</v>
      </c>
      <c r="E13" s="70">
        <v>321200</v>
      </c>
      <c r="F13" s="70">
        <v>321200</v>
      </c>
      <c r="G13" s="70">
        <v>321200</v>
      </c>
    </row>
    <row r="14" spans="1:14" ht="25.5" x14ac:dyDescent="0.25">
      <c r="A14" s="23">
        <v>66</v>
      </c>
      <c r="B14" s="13" t="s">
        <v>67</v>
      </c>
      <c r="C14" s="62">
        <v>5158.29</v>
      </c>
      <c r="D14" s="70">
        <v>200</v>
      </c>
      <c r="E14" s="70">
        <v>200</v>
      </c>
      <c r="F14" s="70">
        <v>200</v>
      </c>
      <c r="G14" s="70">
        <v>200</v>
      </c>
    </row>
    <row r="15" spans="1:14" ht="38.25" x14ac:dyDescent="0.25">
      <c r="A15" s="23">
        <v>67</v>
      </c>
      <c r="B15" s="12" t="s">
        <v>29</v>
      </c>
      <c r="C15" s="62">
        <v>485862.33</v>
      </c>
      <c r="D15" s="70">
        <v>580000</v>
      </c>
      <c r="E15" s="70">
        <f>622000+128000</f>
        <v>750000</v>
      </c>
      <c r="F15" s="70">
        <f>622000+128000</f>
        <v>750000</v>
      </c>
      <c r="G15" s="70">
        <f>622000+128000</f>
        <v>750000</v>
      </c>
    </row>
    <row r="16" spans="1:14" ht="25.5" x14ac:dyDescent="0.25">
      <c r="A16" s="11">
        <v>7</v>
      </c>
      <c r="B16" s="16" t="s">
        <v>7</v>
      </c>
      <c r="C16" s="62">
        <v>0</v>
      </c>
      <c r="D16" s="70">
        <v>0</v>
      </c>
      <c r="E16" s="70">
        <v>0</v>
      </c>
      <c r="F16" s="70">
        <v>0</v>
      </c>
      <c r="G16" s="70">
        <v>0</v>
      </c>
    </row>
    <row r="17" spans="1:7" ht="25.5" x14ac:dyDescent="0.25">
      <c r="A17" s="22">
        <v>72</v>
      </c>
      <c r="B17" s="17" t="s">
        <v>26</v>
      </c>
      <c r="C17" s="62">
        <v>0</v>
      </c>
      <c r="D17" s="70">
        <v>0</v>
      </c>
      <c r="E17" s="70">
        <v>0</v>
      </c>
      <c r="F17" s="70">
        <v>0</v>
      </c>
      <c r="G17" s="82">
        <v>0</v>
      </c>
    </row>
    <row r="20" spans="1:7" ht="18.75" thickBot="1" x14ac:dyDescent="0.3">
      <c r="A20" s="3"/>
      <c r="B20" s="3"/>
      <c r="C20" s="83"/>
      <c r="D20" s="83"/>
      <c r="E20" s="83"/>
      <c r="F20" s="84"/>
      <c r="G20" s="84"/>
    </row>
    <row r="21" spans="1:7" ht="25.5" x14ac:dyDescent="0.25">
      <c r="A21" s="15" t="s">
        <v>5</v>
      </c>
      <c r="B21" s="14" t="s">
        <v>8</v>
      </c>
      <c r="C21" s="71" t="s">
        <v>99</v>
      </c>
      <c r="D21" s="71" t="s">
        <v>100</v>
      </c>
      <c r="E21" s="71" t="s">
        <v>101</v>
      </c>
      <c r="F21" s="71" t="s">
        <v>61</v>
      </c>
      <c r="G21" s="81" t="s">
        <v>102</v>
      </c>
    </row>
    <row r="22" spans="1:7" x14ac:dyDescent="0.25">
      <c r="A22" s="44"/>
      <c r="B22" s="45" t="s">
        <v>59</v>
      </c>
      <c r="C22" s="72">
        <f>C23+C27</f>
        <v>632359.85000000009</v>
      </c>
      <c r="D22" s="72">
        <f t="shared" ref="D22:G22" si="2">D23+D27</f>
        <v>856809.37</v>
      </c>
      <c r="E22" s="72">
        <f t="shared" si="2"/>
        <v>1078000</v>
      </c>
      <c r="F22" s="72">
        <f t="shared" si="2"/>
        <v>1078000</v>
      </c>
      <c r="G22" s="72">
        <f t="shared" si="2"/>
        <v>1078000</v>
      </c>
    </row>
    <row r="23" spans="1:7" ht="15.75" customHeight="1" x14ac:dyDescent="0.25">
      <c r="A23" s="8">
        <v>3</v>
      </c>
      <c r="B23" s="8" t="s">
        <v>9</v>
      </c>
      <c r="C23" s="62">
        <f>SUM(C24:C26)</f>
        <v>595847.42000000004</v>
      </c>
      <c r="D23" s="62">
        <f t="shared" ref="D23:E23" si="3">SUM(D24:D26)</f>
        <v>821629.69</v>
      </c>
      <c r="E23" s="62">
        <f t="shared" si="3"/>
        <v>1066000</v>
      </c>
      <c r="F23" s="62">
        <f t="shared" ref="F23:G23" si="4">SUM(F24:F26)</f>
        <v>1066000</v>
      </c>
      <c r="G23" s="62">
        <f t="shared" si="4"/>
        <v>1066000</v>
      </c>
    </row>
    <row r="24" spans="1:7" ht="15.75" customHeight="1" x14ac:dyDescent="0.25">
      <c r="A24" s="22">
        <v>31</v>
      </c>
      <c r="B24" s="12" t="s">
        <v>10</v>
      </c>
      <c r="C24" s="62">
        <v>513575.05</v>
      </c>
      <c r="D24" s="70">
        <v>681000</v>
      </c>
      <c r="E24" s="70">
        <v>903300</v>
      </c>
      <c r="F24" s="70">
        <v>903300</v>
      </c>
      <c r="G24" s="70">
        <v>903300</v>
      </c>
    </row>
    <row r="25" spans="1:7" x14ac:dyDescent="0.25">
      <c r="A25" s="23">
        <v>32</v>
      </c>
      <c r="B25" s="9" t="s">
        <v>19</v>
      </c>
      <c r="C25" s="62">
        <v>81205.19</v>
      </c>
      <c r="D25" s="70">
        <v>139279.69</v>
      </c>
      <c r="E25" s="70">
        <v>160650</v>
      </c>
      <c r="F25" s="70">
        <v>160650</v>
      </c>
      <c r="G25" s="70">
        <v>160650</v>
      </c>
    </row>
    <row r="26" spans="1:7" x14ac:dyDescent="0.25">
      <c r="A26" s="23">
        <v>34</v>
      </c>
      <c r="B26" s="10" t="s">
        <v>68</v>
      </c>
      <c r="C26" s="62">
        <v>1067.18</v>
      </c>
      <c r="D26" s="70">
        <v>1350</v>
      </c>
      <c r="E26" s="70">
        <v>2050</v>
      </c>
      <c r="F26" s="70">
        <v>2050</v>
      </c>
      <c r="G26" s="70">
        <v>2050</v>
      </c>
    </row>
    <row r="27" spans="1:7" ht="25.5" x14ac:dyDescent="0.25">
      <c r="A27" s="11">
        <v>4</v>
      </c>
      <c r="B27" s="16" t="s">
        <v>11</v>
      </c>
      <c r="C27" s="62">
        <f t="shared" ref="C27:G27" si="5">SUM(C28:C29)</f>
        <v>36512.43</v>
      </c>
      <c r="D27" s="62">
        <f t="shared" si="5"/>
        <v>35179.68</v>
      </c>
      <c r="E27" s="62">
        <f t="shared" si="5"/>
        <v>12000</v>
      </c>
      <c r="F27" s="62">
        <f t="shared" si="5"/>
        <v>12000</v>
      </c>
      <c r="G27" s="62">
        <f t="shared" si="5"/>
        <v>12000</v>
      </c>
    </row>
    <row r="28" spans="1:7" ht="38.25" x14ac:dyDescent="0.25">
      <c r="A28" s="22">
        <v>42</v>
      </c>
      <c r="B28" s="17" t="s">
        <v>69</v>
      </c>
      <c r="C28" s="62">
        <v>8907.75</v>
      </c>
      <c r="D28" s="70">
        <v>35179.68</v>
      </c>
      <c r="E28" s="70">
        <v>12000</v>
      </c>
      <c r="F28" s="70">
        <v>12000</v>
      </c>
      <c r="G28" s="70">
        <v>12000</v>
      </c>
    </row>
    <row r="29" spans="1:7" ht="25.5" x14ac:dyDescent="0.25">
      <c r="A29" s="23">
        <v>45</v>
      </c>
      <c r="B29" s="13" t="s">
        <v>70</v>
      </c>
      <c r="C29" s="5">
        <v>27604.68</v>
      </c>
      <c r="D29" s="70">
        <v>0</v>
      </c>
      <c r="E29" s="63">
        <v>0</v>
      </c>
      <c r="F29" s="63">
        <v>0</v>
      </c>
      <c r="G29" s="63">
        <v>0</v>
      </c>
    </row>
  </sheetData>
  <mergeCells count="4">
    <mergeCell ref="A1:G1"/>
    <mergeCell ref="A2:G2"/>
    <mergeCell ref="A4:G4"/>
    <mergeCell ref="A6:G6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14" ht="18" customHeight="1" x14ac:dyDescent="0.25">
      <c r="A1" s="147" t="s">
        <v>106</v>
      </c>
      <c r="B1" s="147"/>
      <c r="C1" s="147"/>
      <c r="D1" s="147"/>
      <c r="E1" s="147"/>
      <c r="F1" s="147"/>
      <c r="G1" s="52"/>
      <c r="H1" s="52"/>
      <c r="I1" s="52"/>
      <c r="J1" s="52"/>
      <c r="K1" s="51"/>
      <c r="L1" s="51"/>
      <c r="M1" s="40"/>
      <c r="N1" s="40"/>
    </row>
    <row r="2" spans="1:14" ht="18" customHeight="1" x14ac:dyDescent="0.25">
      <c r="A2" s="54"/>
      <c r="B2" s="54"/>
      <c r="C2" s="54"/>
      <c r="D2" s="54"/>
      <c r="E2" s="54"/>
      <c r="F2" s="54"/>
      <c r="G2" s="52"/>
      <c r="H2" s="51"/>
      <c r="I2" s="51"/>
      <c r="J2" s="51"/>
      <c r="K2" s="51"/>
      <c r="L2" s="51"/>
      <c r="M2" s="40"/>
      <c r="N2" s="40"/>
    </row>
    <row r="3" spans="1:14" ht="15.75" customHeight="1" x14ac:dyDescent="0.25">
      <c r="A3" s="136" t="s">
        <v>16</v>
      </c>
      <c r="B3" s="136"/>
      <c r="C3" s="136"/>
      <c r="D3" s="136"/>
      <c r="E3" s="136"/>
      <c r="F3" s="136"/>
    </row>
    <row r="4" spans="1:14" ht="18" x14ac:dyDescent="0.25">
      <c r="B4" s="3"/>
      <c r="C4" s="3"/>
      <c r="D4" s="3"/>
      <c r="E4" s="4"/>
      <c r="F4" s="4"/>
    </row>
    <row r="5" spans="1:14" ht="18" customHeight="1" x14ac:dyDescent="0.25">
      <c r="A5" s="136" t="s">
        <v>4</v>
      </c>
      <c r="B5" s="136"/>
      <c r="C5" s="136"/>
      <c r="D5" s="136"/>
      <c r="E5" s="136"/>
      <c r="F5" s="136"/>
    </row>
    <row r="6" spans="1:14" ht="18" x14ac:dyDescent="0.25">
      <c r="A6" s="3"/>
      <c r="B6" s="3"/>
      <c r="C6" s="3"/>
      <c r="D6" s="3"/>
      <c r="E6" s="4"/>
      <c r="F6" s="4"/>
    </row>
    <row r="7" spans="1:14" ht="15.75" customHeight="1" x14ac:dyDescent="0.25">
      <c r="A7" s="136" t="s">
        <v>54</v>
      </c>
      <c r="B7" s="136"/>
      <c r="C7" s="136"/>
      <c r="D7" s="136"/>
      <c r="E7" s="136"/>
      <c r="F7" s="136"/>
    </row>
    <row r="8" spans="1:14" ht="18.75" thickBot="1" x14ac:dyDescent="0.3">
      <c r="A8" s="3"/>
      <c r="B8" s="3"/>
      <c r="C8" s="3"/>
      <c r="D8" s="3"/>
      <c r="E8" s="4"/>
      <c r="F8" s="4"/>
    </row>
    <row r="9" spans="1:14" ht="25.5" x14ac:dyDescent="0.25">
      <c r="A9" s="15" t="s">
        <v>64</v>
      </c>
      <c r="B9" s="49" t="s">
        <v>99</v>
      </c>
      <c r="C9" s="71" t="s">
        <v>100</v>
      </c>
      <c r="D9" s="71" t="s">
        <v>101</v>
      </c>
      <c r="E9" s="71" t="s">
        <v>61</v>
      </c>
      <c r="F9" s="81" t="s">
        <v>102</v>
      </c>
    </row>
    <row r="10" spans="1:14" x14ac:dyDescent="0.25">
      <c r="A10" s="32" t="s">
        <v>60</v>
      </c>
      <c r="B10" s="33">
        <f>B11+B13+B15+B17+B21</f>
        <v>666971.75</v>
      </c>
      <c r="C10" s="72">
        <f t="shared" ref="C10:F10" si="0">C11+C13+C15+C17+C21</f>
        <v>809590</v>
      </c>
      <c r="D10" s="72">
        <f t="shared" si="0"/>
        <v>1078000</v>
      </c>
      <c r="E10" s="72">
        <f t="shared" si="0"/>
        <v>1078000</v>
      </c>
      <c r="F10" s="72">
        <f t="shared" si="0"/>
        <v>1078000</v>
      </c>
    </row>
    <row r="11" spans="1:14" x14ac:dyDescent="0.25">
      <c r="A11" s="16" t="s">
        <v>41</v>
      </c>
      <c r="B11" s="25">
        <f>SUM(B12)</f>
        <v>358416.33</v>
      </c>
      <c r="C11" s="73">
        <f t="shared" ref="C11:F11" si="1">SUM(C12)</f>
        <v>452000</v>
      </c>
      <c r="D11" s="73">
        <f t="shared" si="1"/>
        <v>622000</v>
      </c>
      <c r="E11" s="73">
        <f t="shared" si="1"/>
        <v>622000</v>
      </c>
      <c r="F11" s="73">
        <f t="shared" si="1"/>
        <v>622000</v>
      </c>
    </row>
    <row r="12" spans="1:14" x14ac:dyDescent="0.25">
      <c r="A12" s="10" t="s">
        <v>42</v>
      </c>
      <c r="B12" s="6">
        <v>358416.33</v>
      </c>
      <c r="C12" s="70">
        <v>452000</v>
      </c>
      <c r="D12" s="70">
        <v>622000</v>
      </c>
      <c r="E12" s="70">
        <v>622000</v>
      </c>
      <c r="F12" s="70">
        <v>622000</v>
      </c>
    </row>
    <row r="13" spans="1:14" s="28" customFormat="1" x14ac:dyDescent="0.25">
      <c r="A13" s="26" t="s">
        <v>43</v>
      </c>
      <c r="B13" s="29">
        <f>B14</f>
        <v>23.88</v>
      </c>
      <c r="C13" s="74">
        <f t="shared" ref="C13:F13" si="2">C14</f>
        <v>50</v>
      </c>
      <c r="D13" s="74">
        <f t="shared" si="2"/>
        <v>100</v>
      </c>
      <c r="E13" s="74">
        <f t="shared" si="2"/>
        <v>100</v>
      </c>
      <c r="F13" s="74">
        <f t="shared" si="2"/>
        <v>100</v>
      </c>
    </row>
    <row r="14" spans="1:14" x14ac:dyDescent="0.25">
      <c r="A14" s="9" t="s">
        <v>71</v>
      </c>
      <c r="B14" s="5">
        <v>23.88</v>
      </c>
      <c r="C14" s="70">
        <v>50</v>
      </c>
      <c r="D14" s="70">
        <v>100</v>
      </c>
      <c r="E14" s="70">
        <v>100</v>
      </c>
      <c r="F14" s="70">
        <v>100</v>
      </c>
    </row>
    <row r="15" spans="1:14" s="28" customFormat="1" ht="25.5" x14ac:dyDescent="0.25">
      <c r="A15" s="8" t="s">
        <v>39</v>
      </c>
      <c r="B15" s="29">
        <f>B16</f>
        <v>170723.05</v>
      </c>
      <c r="C15" s="74">
        <f t="shared" ref="C15:F15" si="3">C16</f>
        <v>221340</v>
      </c>
      <c r="D15" s="74">
        <f t="shared" si="3"/>
        <v>321200</v>
      </c>
      <c r="E15" s="74">
        <f t="shared" si="3"/>
        <v>321200</v>
      </c>
      <c r="F15" s="74">
        <f t="shared" si="3"/>
        <v>321200</v>
      </c>
    </row>
    <row r="16" spans="1:14" ht="25.5" x14ac:dyDescent="0.25">
      <c r="A16" s="13" t="s">
        <v>40</v>
      </c>
      <c r="B16" s="5">
        <v>170723.05</v>
      </c>
      <c r="C16" s="70">
        <v>221340</v>
      </c>
      <c r="D16" s="70">
        <v>321200</v>
      </c>
      <c r="E16" s="70">
        <v>321200</v>
      </c>
      <c r="F16" s="70">
        <v>321200</v>
      </c>
    </row>
    <row r="17" spans="1:6" s="28" customFormat="1" x14ac:dyDescent="0.25">
      <c r="A17" s="18" t="s">
        <v>38</v>
      </c>
      <c r="B17" s="29">
        <f>B19+B20</f>
        <v>132650.20000000001</v>
      </c>
      <c r="C17" s="74">
        <f t="shared" ref="C17" si="4">C19+C20</f>
        <v>136000</v>
      </c>
      <c r="D17" s="74">
        <f>SUM(D18:D19)</f>
        <v>134500</v>
      </c>
      <c r="E17" s="74">
        <f t="shared" ref="E17:F17" si="5">SUM(E18:E19)</f>
        <v>134500</v>
      </c>
      <c r="F17" s="74">
        <f t="shared" si="5"/>
        <v>134500</v>
      </c>
    </row>
    <row r="18" spans="1:6" s="28" customFormat="1" ht="47.25" x14ac:dyDescent="0.25">
      <c r="A18" s="114" t="s">
        <v>103</v>
      </c>
      <c r="B18" s="5">
        <v>0</v>
      </c>
      <c r="C18" s="62">
        <v>0</v>
      </c>
      <c r="D18" s="62">
        <v>128000</v>
      </c>
      <c r="E18" s="62">
        <v>128000</v>
      </c>
      <c r="F18" s="62">
        <v>128000</v>
      </c>
    </row>
    <row r="19" spans="1:6" x14ac:dyDescent="0.25">
      <c r="A19" s="13" t="s">
        <v>72</v>
      </c>
      <c r="B19" s="5">
        <v>132650.20000000001</v>
      </c>
      <c r="C19" s="70">
        <v>136000</v>
      </c>
      <c r="D19" s="70">
        <v>6500</v>
      </c>
      <c r="E19" s="70">
        <v>6500</v>
      </c>
      <c r="F19" s="70">
        <v>6500</v>
      </c>
    </row>
    <row r="20" spans="1:6" ht="25.5" x14ac:dyDescent="0.25">
      <c r="A20" s="13" t="s">
        <v>73</v>
      </c>
      <c r="B20" s="5">
        <v>0</v>
      </c>
      <c r="C20" s="70">
        <v>0</v>
      </c>
      <c r="D20" s="70">
        <v>0</v>
      </c>
      <c r="E20" s="70">
        <v>0</v>
      </c>
      <c r="F20" s="82">
        <v>0</v>
      </c>
    </row>
    <row r="21" spans="1:6" s="28" customFormat="1" x14ac:dyDescent="0.25">
      <c r="A21" s="18" t="s">
        <v>74</v>
      </c>
      <c r="B21" s="29">
        <v>5158.29</v>
      </c>
      <c r="C21" s="74">
        <f t="shared" ref="C21" si="6">C22</f>
        <v>200</v>
      </c>
      <c r="D21" s="74">
        <f t="shared" ref="D21" si="7">D22</f>
        <v>200</v>
      </c>
      <c r="E21" s="74">
        <f t="shared" ref="E21" si="8">E22</f>
        <v>200</v>
      </c>
      <c r="F21" s="74">
        <f t="shared" ref="F21" si="9">F22</f>
        <v>200</v>
      </c>
    </row>
    <row r="22" spans="1:6" ht="15.75" thickBot="1" x14ac:dyDescent="0.3">
      <c r="A22" s="13" t="s">
        <v>75</v>
      </c>
      <c r="B22" s="5">
        <v>5158.29</v>
      </c>
      <c r="C22" s="70">
        <v>200</v>
      </c>
      <c r="D22" s="70">
        <v>200</v>
      </c>
      <c r="E22" s="70">
        <v>200</v>
      </c>
      <c r="F22" s="70">
        <v>200</v>
      </c>
    </row>
    <row r="23" spans="1:6" ht="25.5" x14ac:dyDescent="0.25">
      <c r="A23" s="15" t="s">
        <v>64</v>
      </c>
      <c r="B23" s="49" t="s">
        <v>99</v>
      </c>
      <c r="C23" s="71" t="s">
        <v>100</v>
      </c>
      <c r="D23" s="71" t="s">
        <v>101</v>
      </c>
      <c r="E23" s="71" t="s">
        <v>61</v>
      </c>
      <c r="F23" s="81" t="s">
        <v>102</v>
      </c>
    </row>
    <row r="24" spans="1:6" x14ac:dyDescent="0.25">
      <c r="A24" s="32" t="s">
        <v>59</v>
      </c>
      <c r="B24" s="33">
        <f>B25+B27+B29+B31+B35</f>
        <v>632359.85000000009</v>
      </c>
      <c r="C24" s="72">
        <f t="shared" ref="C24:F24" si="10">C25+C27+C29+C31+C35</f>
        <v>856809.37000000011</v>
      </c>
      <c r="D24" s="72">
        <f t="shared" si="10"/>
        <v>1078000</v>
      </c>
      <c r="E24" s="72">
        <f t="shared" si="10"/>
        <v>1078000</v>
      </c>
      <c r="F24" s="72">
        <f t="shared" si="10"/>
        <v>1078000</v>
      </c>
    </row>
    <row r="25" spans="1:6" ht="15.75" customHeight="1" x14ac:dyDescent="0.25">
      <c r="A25" s="16" t="s">
        <v>41</v>
      </c>
      <c r="B25" s="27">
        <f>B26</f>
        <v>358416.33</v>
      </c>
      <c r="C25" s="75">
        <f t="shared" ref="C25:F25" si="11">C26</f>
        <v>452000</v>
      </c>
      <c r="D25" s="75">
        <f t="shared" si="11"/>
        <v>622000</v>
      </c>
      <c r="E25" s="75">
        <f t="shared" si="11"/>
        <v>622000</v>
      </c>
      <c r="F25" s="75">
        <f t="shared" si="11"/>
        <v>622000</v>
      </c>
    </row>
    <row r="26" spans="1:6" x14ac:dyDescent="0.25">
      <c r="A26" s="10" t="s">
        <v>42</v>
      </c>
      <c r="B26" s="6">
        <v>358416.33</v>
      </c>
      <c r="C26" s="70">
        <v>452000</v>
      </c>
      <c r="D26" s="70">
        <v>622000</v>
      </c>
      <c r="E26" s="70">
        <v>622000</v>
      </c>
      <c r="F26" s="70">
        <v>622000</v>
      </c>
    </row>
    <row r="27" spans="1:6" x14ac:dyDescent="0.25">
      <c r="A27" s="26" t="s">
        <v>43</v>
      </c>
      <c r="B27" s="27">
        <f>B28</f>
        <v>23.88</v>
      </c>
      <c r="C27" s="75">
        <f t="shared" ref="C27:F27" si="12">C28</f>
        <v>50</v>
      </c>
      <c r="D27" s="75">
        <f t="shared" si="12"/>
        <v>100</v>
      </c>
      <c r="E27" s="75">
        <f t="shared" si="12"/>
        <v>100</v>
      </c>
      <c r="F27" s="75">
        <f t="shared" si="12"/>
        <v>100</v>
      </c>
    </row>
    <row r="28" spans="1:6" x14ac:dyDescent="0.25">
      <c r="A28" s="9" t="s">
        <v>71</v>
      </c>
      <c r="B28" s="6">
        <v>23.88</v>
      </c>
      <c r="C28" s="70">
        <v>50</v>
      </c>
      <c r="D28" s="70">
        <v>100</v>
      </c>
      <c r="E28" s="70">
        <v>100</v>
      </c>
      <c r="F28" s="70">
        <v>100</v>
      </c>
    </row>
    <row r="29" spans="1:6" ht="25.5" x14ac:dyDescent="0.25">
      <c r="A29" s="8" t="s">
        <v>39</v>
      </c>
      <c r="B29" s="27">
        <f>B30</f>
        <v>124367.48</v>
      </c>
      <c r="C29" s="75">
        <f t="shared" ref="C29:F29" si="13">C30</f>
        <v>267695.57</v>
      </c>
      <c r="D29" s="75">
        <f t="shared" si="13"/>
        <v>321200</v>
      </c>
      <c r="E29" s="75">
        <f t="shared" si="13"/>
        <v>321200</v>
      </c>
      <c r="F29" s="75">
        <f t="shared" si="13"/>
        <v>321200</v>
      </c>
    </row>
    <row r="30" spans="1:6" ht="25.5" x14ac:dyDescent="0.25">
      <c r="A30" s="13" t="s">
        <v>40</v>
      </c>
      <c r="B30" s="6">
        <v>124367.48</v>
      </c>
      <c r="C30" s="70">
        <v>267695.57</v>
      </c>
      <c r="D30" s="70">
        <v>321200</v>
      </c>
      <c r="E30" s="70">
        <v>321200</v>
      </c>
      <c r="F30" s="70">
        <v>321200</v>
      </c>
    </row>
    <row r="31" spans="1:6" x14ac:dyDescent="0.25">
      <c r="A31" s="18" t="s">
        <v>38</v>
      </c>
      <c r="B31" s="31">
        <f>B33+B34</f>
        <v>144393.87</v>
      </c>
      <c r="C31" s="31">
        <f t="shared" ref="C31:F31" si="14">C33+C34</f>
        <v>136863.79999999999</v>
      </c>
      <c r="D31" s="31">
        <f t="shared" si="14"/>
        <v>134500</v>
      </c>
      <c r="E31" s="31">
        <f t="shared" si="14"/>
        <v>134500</v>
      </c>
      <c r="F31" s="31">
        <f t="shared" si="14"/>
        <v>134500</v>
      </c>
    </row>
    <row r="32" spans="1:6" ht="47.25" x14ac:dyDescent="0.25">
      <c r="A32" s="114" t="s">
        <v>103</v>
      </c>
      <c r="B32" s="5">
        <v>0</v>
      </c>
      <c r="C32" s="62">
        <v>0</v>
      </c>
      <c r="D32" s="62">
        <v>128000</v>
      </c>
      <c r="E32" s="62">
        <v>128000</v>
      </c>
      <c r="F32" s="62">
        <v>128000</v>
      </c>
    </row>
    <row r="33" spans="1:6" x14ac:dyDescent="0.25">
      <c r="A33" s="13" t="s">
        <v>72</v>
      </c>
      <c r="B33" s="30">
        <v>144393.87</v>
      </c>
      <c r="C33" s="30">
        <v>136863.79999999999</v>
      </c>
      <c r="D33" s="30">
        <v>134500</v>
      </c>
      <c r="E33" s="30">
        <v>134500</v>
      </c>
      <c r="F33" s="30">
        <v>134500</v>
      </c>
    </row>
    <row r="34" spans="1:6" ht="25.5" x14ac:dyDescent="0.25">
      <c r="A34" s="13" t="s">
        <v>73</v>
      </c>
      <c r="B34" s="30"/>
      <c r="C34" s="30">
        <v>0</v>
      </c>
      <c r="D34" s="30">
        <v>0</v>
      </c>
      <c r="E34" s="30">
        <v>0</v>
      </c>
      <c r="F34" s="30">
        <v>0</v>
      </c>
    </row>
    <row r="35" spans="1:6" x14ac:dyDescent="0.25">
      <c r="A35" s="18" t="s">
        <v>74</v>
      </c>
      <c r="B35" s="31">
        <f>B36</f>
        <v>5158.29</v>
      </c>
      <c r="C35" s="31">
        <f t="shared" ref="C35:F35" si="15">C36</f>
        <v>200</v>
      </c>
      <c r="D35" s="31">
        <f t="shared" si="15"/>
        <v>200</v>
      </c>
      <c r="E35" s="31">
        <f t="shared" si="15"/>
        <v>200</v>
      </c>
      <c r="F35" s="31">
        <f t="shared" si="15"/>
        <v>200</v>
      </c>
    </row>
    <row r="36" spans="1:6" x14ac:dyDescent="0.25">
      <c r="A36" s="13" t="s">
        <v>75</v>
      </c>
      <c r="B36" s="30">
        <v>5158.29</v>
      </c>
      <c r="C36" s="30">
        <v>200</v>
      </c>
      <c r="D36" s="30">
        <v>200</v>
      </c>
      <c r="E36" s="30">
        <v>200</v>
      </c>
      <c r="F36" s="30">
        <v>200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2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18" customHeight="1" x14ac:dyDescent="0.25">
      <c r="A1" s="147" t="s">
        <v>106</v>
      </c>
      <c r="B1" s="147"/>
      <c r="C1" s="147"/>
      <c r="D1" s="147"/>
      <c r="E1" s="147"/>
      <c r="F1" s="147"/>
      <c r="G1" s="52"/>
      <c r="H1" s="52"/>
      <c r="I1" s="52"/>
      <c r="J1" s="52"/>
    </row>
    <row r="2" spans="1:10" ht="15.75" x14ac:dyDescent="0.25">
      <c r="A2" s="136" t="s">
        <v>16</v>
      </c>
      <c r="B2" s="136"/>
      <c r="C2" s="136"/>
      <c r="D2" s="136"/>
      <c r="E2" s="148"/>
      <c r="F2" s="148"/>
    </row>
    <row r="3" spans="1:10" ht="18" x14ac:dyDescent="0.25">
      <c r="A3" s="3"/>
      <c r="B3" s="3"/>
      <c r="C3" s="3"/>
      <c r="D3" s="3"/>
      <c r="E3" s="4"/>
      <c r="F3" s="4"/>
    </row>
    <row r="4" spans="1:10" ht="18" customHeight="1" x14ac:dyDescent="0.25">
      <c r="A4" s="136" t="s">
        <v>4</v>
      </c>
      <c r="B4" s="127"/>
      <c r="C4" s="127"/>
      <c r="D4" s="127"/>
      <c r="E4" s="127"/>
      <c r="F4" s="127"/>
    </row>
    <row r="5" spans="1:10" ht="18" x14ac:dyDescent="0.25">
      <c r="A5" s="3"/>
      <c r="B5" s="3"/>
      <c r="C5" s="3"/>
      <c r="D5" s="3"/>
      <c r="E5" s="4"/>
      <c r="F5" s="4"/>
    </row>
    <row r="6" spans="1:10" ht="15.75" x14ac:dyDescent="0.25">
      <c r="A6" s="136" t="s">
        <v>12</v>
      </c>
      <c r="B6" s="149"/>
      <c r="C6" s="149"/>
      <c r="D6" s="149"/>
      <c r="E6" s="149"/>
      <c r="F6" s="149"/>
    </row>
    <row r="7" spans="1:10" ht="18.75" thickBot="1" x14ac:dyDescent="0.3">
      <c r="A7" s="3"/>
      <c r="B7" s="3"/>
      <c r="C7" s="3"/>
      <c r="D7" s="3"/>
      <c r="E7" s="4"/>
      <c r="F7" s="4"/>
    </row>
    <row r="8" spans="1:10" ht="25.5" x14ac:dyDescent="0.25">
      <c r="A8" s="15" t="s">
        <v>64</v>
      </c>
      <c r="B8" s="71" t="s">
        <v>99</v>
      </c>
      <c r="C8" s="71" t="s">
        <v>100</v>
      </c>
      <c r="D8" s="71" t="s">
        <v>101</v>
      </c>
      <c r="E8" s="71" t="s">
        <v>61</v>
      </c>
      <c r="F8" s="81" t="s">
        <v>102</v>
      </c>
    </row>
    <row r="9" spans="1:10" ht="15.75" customHeight="1" x14ac:dyDescent="0.25">
      <c r="A9" s="8" t="s">
        <v>59</v>
      </c>
      <c r="B9" s="62"/>
      <c r="C9" s="70"/>
      <c r="D9" s="70"/>
      <c r="E9" s="70"/>
      <c r="F9" s="70"/>
    </row>
    <row r="10" spans="1:10" ht="15.75" customHeight="1" x14ac:dyDescent="0.25">
      <c r="A10" s="8" t="s">
        <v>76</v>
      </c>
      <c r="B10" s="76">
        <f>B11</f>
        <v>632359.85</v>
      </c>
      <c r="C10" s="76">
        <f t="shared" ref="C10:F10" si="0">C11</f>
        <v>856809.37</v>
      </c>
      <c r="D10" s="76">
        <f t="shared" si="0"/>
        <v>1078000</v>
      </c>
      <c r="E10" s="76">
        <f t="shared" si="0"/>
        <v>1078000</v>
      </c>
      <c r="F10" s="76">
        <f t="shared" si="0"/>
        <v>1078000</v>
      </c>
    </row>
    <row r="11" spans="1:10" x14ac:dyDescent="0.25">
      <c r="A11" s="46" t="s">
        <v>77</v>
      </c>
      <c r="B11" s="61">
        <v>632359.85</v>
      </c>
      <c r="C11" s="77">
        <v>856809.37</v>
      </c>
      <c r="D11" s="77">
        <v>1078000</v>
      </c>
      <c r="E11" s="77">
        <v>1078000</v>
      </c>
      <c r="F11" s="77">
        <v>1078000</v>
      </c>
    </row>
    <row r="12" spans="1:10" x14ac:dyDescent="0.25">
      <c r="D12" s="64"/>
      <c r="E12" s="64"/>
      <c r="F12" s="64"/>
    </row>
  </sheetData>
  <mergeCells count="4">
    <mergeCell ref="A2:F2"/>
    <mergeCell ref="A4:F4"/>
    <mergeCell ref="A6:F6"/>
    <mergeCell ref="A1:F1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sqref="A1:J1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10" ht="18" customHeight="1" x14ac:dyDescent="0.25">
      <c r="A1" s="147" t="s">
        <v>106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5.75" customHeight="1" x14ac:dyDescent="0.25">
      <c r="A2" s="136" t="s">
        <v>16</v>
      </c>
      <c r="B2" s="136"/>
      <c r="C2" s="136"/>
      <c r="D2" s="136"/>
      <c r="E2" s="136"/>
      <c r="F2" s="136"/>
      <c r="G2" s="136"/>
    </row>
    <row r="3" spans="1:10" ht="18" x14ac:dyDescent="0.25">
      <c r="A3" s="3"/>
      <c r="B3" s="3"/>
      <c r="C3" s="3"/>
      <c r="D3" s="3"/>
      <c r="E3" s="3"/>
      <c r="F3" s="4"/>
      <c r="G3" s="4"/>
    </row>
    <row r="4" spans="1:10" ht="18" customHeight="1" x14ac:dyDescent="0.25">
      <c r="A4" s="136" t="s">
        <v>55</v>
      </c>
      <c r="B4" s="136"/>
      <c r="C4" s="136"/>
      <c r="D4" s="136"/>
      <c r="E4" s="136"/>
      <c r="F4" s="136"/>
      <c r="G4" s="136"/>
    </row>
    <row r="5" spans="1:10" ht="18" customHeight="1" x14ac:dyDescent="0.25">
      <c r="A5" s="20"/>
      <c r="B5" s="20"/>
      <c r="C5" s="20"/>
      <c r="D5" s="20"/>
      <c r="E5" s="20"/>
      <c r="F5" s="20"/>
      <c r="G5" s="20"/>
    </row>
    <row r="6" spans="1:10" ht="18" customHeight="1" x14ac:dyDescent="0.25">
      <c r="A6" s="136" t="s">
        <v>56</v>
      </c>
      <c r="B6" s="136"/>
      <c r="C6" s="136"/>
      <c r="D6" s="136"/>
      <c r="E6" s="136"/>
      <c r="F6" s="136"/>
      <c r="G6" s="136"/>
    </row>
    <row r="7" spans="1:10" ht="18.75" thickBot="1" x14ac:dyDescent="0.3">
      <c r="A7" s="3"/>
      <c r="B7" s="3"/>
      <c r="C7" s="3"/>
      <c r="D7" s="3"/>
      <c r="E7" s="3"/>
      <c r="F7" s="4"/>
      <c r="G7" s="4"/>
    </row>
    <row r="8" spans="1:10" ht="25.5" x14ac:dyDescent="0.25">
      <c r="A8" s="15" t="s">
        <v>58</v>
      </c>
      <c r="B8" s="14" t="s">
        <v>30</v>
      </c>
      <c r="C8" s="49" t="s">
        <v>99</v>
      </c>
      <c r="D8" s="49" t="s">
        <v>100</v>
      </c>
      <c r="E8" s="49" t="s">
        <v>101</v>
      </c>
      <c r="F8" s="49" t="s">
        <v>61</v>
      </c>
      <c r="G8" s="50" t="s">
        <v>102</v>
      </c>
    </row>
    <row r="9" spans="1:10" ht="25.5" x14ac:dyDescent="0.25">
      <c r="A9" s="8">
        <v>8</v>
      </c>
      <c r="B9" s="8" t="s">
        <v>13</v>
      </c>
      <c r="C9" s="5"/>
      <c r="D9" s="6"/>
      <c r="E9" s="6"/>
      <c r="F9" s="6"/>
      <c r="G9" s="6"/>
    </row>
    <row r="10" spans="1:10" x14ac:dyDescent="0.25">
      <c r="A10" s="22">
        <v>84</v>
      </c>
      <c r="B10" s="12" t="s">
        <v>20</v>
      </c>
      <c r="C10" s="5">
        <v>0</v>
      </c>
      <c r="D10" s="6">
        <v>0</v>
      </c>
      <c r="E10" s="6">
        <v>0</v>
      </c>
      <c r="F10" s="6">
        <v>0</v>
      </c>
      <c r="G10" s="6">
        <v>0</v>
      </c>
    </row>
    <row r="11" spans="1:10" x14ac:dyDescent="0.25">
      <c r="A11" s="21" t="s">
        <v>28</v>
      </c>
      <c r="B11" s="19"/>
      <c r="C11" s="5"/>
      <c r="D11" s="6"/>
      <c r="E11" s="6"/>
      <c r="F11" s="6"/>
      <c r="G11" s="6"/>
    </row>
    <row r="12" spans="1:10" ht="25.5" x14ac:dyDescent="0.25">
      <c r="A12" s="11">
        <v>5</v>
      </c>
      <c r="B12" s="16" t="s">
        <v>14</v>
      </c>
      <c r="C12" s="5"/>
      <c r="D12" s="6"/>
      <c r="E12" s="6"/>
      <c r="F12" s="6"/>
      <c r="G12" s="6"/>
    </row>
    <row r="13" spans="1:10" ht="25.5" x14ac:dyDescent="0.25">
      <c r="A13" s="22">
        <v>54</v>
      </c>
      <c r="B13" s="17" t="s">
        <v>21</v>
      </c>
      <c r="C13" s="5">
        <v>0</v>
      </c>
      <c r="D13" s="6">
        <v>0</v>
      </c>
      <c r="E13" s="6">
        <v>0</v>
      </c>
      <c r="F13" s="6">
        <v>0</v>
      </c>
      <c r="G13" s="7">
        <v>0</v>
      </c>
    </row>
    <row r="14" spans="1:10" x14ac:dyDescent="0.25">
      <c r="A14" s="21" t="s">
        <v>28</v>
      </c>
      <c r="B14" s="19"/>
      <c r="C14" s="5"/>
      <c r="D14" s="6"/>
      <c r="E14" s="6"/>
      <c r="F14" s="6"/>
      <c r="G14" s="6"/>
    </row>
  </sheetData>
  <mergeCells count="4">
    <mergeCell ref="A2:G2"/>
    <mergeCell ref="A4:G4"/>
    <mergeCell ref="A6:G6"/>
    <mergeCell ref="A1:J1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2"/>
  <sheetViews>
    <sheetView workbookViewId="0">
      <selection sqref="A1:J1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10" ht="18" customHeight="1" x14ac:dyDescent="0.25">
      <c r="A1" s="147" t="s">
        <v>106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5.75" customHeight="1" x14ac:dyDescent="0.25">
      <c r="A2" s="136" t="s">
        <v>16</v>
      </c>
      <c r="B2" s="136"/>
      <c r="C2" s="136"/>
      <c r="D2" s="136"/>
      <c r="E2" s="136"/>
      <c r="F2" s="136"/>
    </row>
    <row r="3" spans="1:10" ht="18" x14ac:dyDescent="0.25">
      <c r="A3" s="3"/>
      <c r="B3" s="3"/>
      <c r="C3" s="3"/>
      <c r="D3" s="3"/>
      <c r="E3" s="4"/>
      <c r="F3" s="4"/>
    </row>
    <row r="4" spans="1:10" ht="18" customHeight="1" x14ac:dyDescent="0.25">
      <c r="A4" s="136" t="s">
        <v>57</v>
      </c>
      <c r="B4" s="136"/>
      <c r="C4" s="136"/>
      <c r="D4" s="136"/>
      <c r="E4" s="136"/>
      <c r="F4" s="136"/>
    </row>
    <row r="5" spans="1:10" ht="18.75" thickBot="1" x14ac:dyDescent="0.3">
      <c r="A5" s="3"/>
      <c r="B5" s="3"/>
      <c r="C5" s="3"/>
      <c r="D5" s="3"/>
      <c r="E5" s="4"/>
      <c r="F5" s="4"/>
    </row>
    <row r="6" spans="1:10" ht="25.5" x14ac:dyDescent="0.25">
      <c r="A6" s="14" t="s">
        <v>64</v>
      </c>
      <c r="B6" s="71" t="s">
        <v>99</v>
      </c>
      <c r="C6" s="71" t="s">
        <v>100</v>
      </c>
      <c r="D6" s="71" t="s">
        <v>101</v>
      </c>
      <c r="E6" s="71" t="s">
        <v>61</v>
      </c>
      <c r="F6" s="81" t="s">
        <v>102</v>
      </c>
    </row>
    <row r="7" spans="1:10" x14ac:dyDescent="0.25">
      <c r="A7" s="32" t="s">
        <v>62</v>
      </c>
      <c r="B7" s="72">
        <f>B8+B10+B12+B14+B18</f>
        <v>666971.75</v>
      </c>
      <c r="C7" s="72">
        <f>C8+C10+C12+C14+C18</f>
        <v>809590</v>
      </c>
      <c r="D7" s="72">
        <f>D8+D10+D12+D14+D18</f>
        <v>1078000</v>
      </c>
      <c r="E7" s="72">
        <f>E8+E10+E12+E14+E18</f>
        <v>1078000</v>
      </c>
      <c r="F7" s="72">
        <f>F8+F10+F12+F14+F18</f>
        <v>1078000</v>
      </c>
    </row>
    <row r="8" spans="1:10" x14ac:dyDescent="0.25">
      <c r="A8" s="34" t="s">
        <v>41</v>
      </c>
      <c r="B8" s="78">
        <f>SUM(B9)</f>
        <v>358416.33</v>
      </c>
      <c r="C8" s="78">
        <f t="shared" ref="C8:F8" si="0">SUM(C9)</f>
        <v>452000</v>
      </c>
      <c r="D8" s="78">
        <f t="shared" si="0"/>
        <v>622000</v>
      </c>
      <c r="E8" s="78">
        <f t="shared" si="0"/>
        <v>622000</v>
      </c>
      <c r="F8" s="78">
        <f t="shared" si="0"/>
        <v>622000</v>
      </c>
    </row>
    <row r="9" spans="1:10" x14ac:dyDescent="0.25">
      <c r="A9" s="10" t="s">
        <v>42</v>
      </c>
      <c r="B9" s="70">
        <v>358416.33</v>
      </c>
      <c r="C9" s="70">
        <v>452000</v>
      </c>
      <c r="D9" s="70">
        <v>622000</v>
      </c>
      <c r="E9" s="70">
        <v>622000</v>
      </c>
      <c r="F9" s="70">
        <v>622000</v>
      </c>
    </row>
    <row r="10" spans="1:10" x14ac:dyDescent="0.25">
      <c r="A10" s="35" t="s">
        <v>43</v>
      </c>
      <c r="B10" s="79">
        <f>B11</f>
        <v>23.88</v>
      </c>
      <c r="C10" s="79">
        <f t="shared" ref="C10:F10" si="1">C11</f>
        <v>50</v>
      </c>
      <c r="D10" s="79">
        <f t="shared" si="1"/>
        <v>100</v>
      </c>
      <c r="E10" s="79">
        <f t="shared" si="1"/>
        <v>100</v>
      </c>
      <c r="F10" s="79">
        <f t="shared" si="1"/>
        <v>100</v>
      </c>
    </row>
    <row r="11" spans="1:10" x14ac:dyDescent="0.25">
      <c r="A11" s="9" t="s">
        <v>71</v>
      </c>
      <c r="B11" s="62">
        <v>23.88</v>
      </c>
      <c r="C11" s="70">
        <v>50</v>
      </c>
      <c r="D11" s="70">
        <v>100</v>
      </c>
      <c r="E11" s="70">
        <v>100</v>
      </c>
      <c r="F11" s="70">
        <v>100</v>
      </c>
    </row>
    <row r="12" spans="1:10" ht="25.5" x14ac:dyDescent="0.25">
      <c r="A12" s="36" t="s">
        <v>39</v>
      </c>
      <c r="B12" s="79">
        <f>B13</f>
        <v>170723.05</v>
      </c>
      <c r="C12" s="79">
        <f t="shared" ref="C12:F12" si="2">C13</f>
        <v>221340</v>
      </c>
      <c r="D12" s="79">
        <f t="shared" si="2"/>
        <v>321200</v>
      </c>
      <c r="E12" s="79">
        <f t="shared" si="2"/>
        <v>321200</v>
      </c>
      <c r="F12" s="79">
        <f t="shared" si="2"/>
        <v>321200</v>
      </c>
    </row>
    <row r="13" spans="1:10" ht="25.5" x14ac:dyDescent="0.25">
      <c r="A13" s="13" t="s">
        <v>40</v>
      </c>
      <c r="B13" s="62">
        <v>170723.05</v>
      </c>
      <c r="C13" s="70">
        <v>221340</v>
      </c>
      <c r="D13" s="70">
        <v>321200</v>
      </c>
      <c r="E13" s="70">
        <v>321200</v>
      </c>
      <c r="F13" s="70">
        <v>321200</v>
      </c>
    </row>
    <row r="14" spans="1:10" x14ac:dyDescent="0.25">
      <c r="A14" s="37" t="s">
        <v>38</v>
      </c>
      <c r="B14" s="79">
        <f>B16+B17</f>
        <v>132650.20000000001</v>
      </c>
      <c r="C14" s="79">
        <f>C16+C17</f>
        <v>136000</v>
      </c>
      <c r="D14" s="79">
        <f>SUM(D15:D16)</f>
        <v>134500</v>
      </c>
      <c r="E14" s="79">
        <f t="shared" ref="E14:F14" si="3">SUM(E15:E16)</f>
        <v>134500</v>
      </c>
      <c r="F14" s="79">
        <f t="shared" si="3"/>
        <v>134500</v>
      </c>
    </row>
    <row r="15" spans="1:10" ht="47.25" x14ac:dyDescent="0.25">
      <c r="A15" s="114" t="s">
        <v>103</v>
      </c>
      <c r="B15" s="74">
        <v>0</v>
      </c>
      <c r="C15" s="74">
        <v>0</v>
      </c>
      <c r="D15" s="62">
        <v>128000</v>
      </c>
      <c r="E15" s="62">
        <v>128000</v>
      </c>
      <c r="F15" s="62">
        <v>128000</v>
      </c>
    </row>
    <row r="16" spans="1:10" x14ac:dyDescent="0.25">
      <c r="A16" s="13" t="s">
        <v>72</v>
      </c>
      <c r="B16" s="62">
        <v>132650.20000000001</v>
      </c>
      <c r="C16" s="70">
        <v>136000</v>
      </c>
      <c r="D16" s="70">
        <v>6500</v>
      </c>
      <c r="E16" s="70">
        <v>6500</v>
      </c>
      <c r="F16" s="70">
        <v>6500</v>
      </c>
    </row>
    <row r="17" spans="1:6" x14ac:dyDescent="0.25">
      <c r="A17" s="13" t="s">
        <v>73</v>
      </c>
      <c r="B17" s="62">
        <v>0</v>
      </c>
      <c r="C17" s="70">
        <v>0</v>
      </c>
      <c r="D17" s="70">
        <v>0</v>
      </c>
      <c r="E17" s="70">
        <v>0</v>
      </c>
      <c r="F17" s="82">
        <v>0</v>
      </c>
    </row>
    <row r="18" spans="1:6" x14ac:dyDescent="0.25">
      <c r="A18" s="37" t="s">
        <v>74</v>
      </c>
      <c r="B18" s="79">
        <f>B19</f>
        <v>5158.29</v>
      </c>
      <c r="C18" s="79">
        <f t="shared" ref="C18:F18" si="4">C19</f>
        <v>200</v>
      </c>
      <c r="D18" s="79">
        <f t="shared" si="4"/>
        <v>200</v>
      </c>
      <c r="E18" s="79">
        <f t="shared" si="4"/>
        <v>200</v>
      </c>
      <c r="F18" s="79">
        <f t="shared" si="4"/>
        <v>200</v>
      </c>
    </row>
    <row r="19" spans="1:6" x14ac:dyDescent="0.25">
      <c r="A19" s="13" t="s">
        <v>75</v>
      </c>
      <c r="B19" s="62">
        <v>5158.29</v>
      </c>
      <c r="C19" s="70">
        <v>200</v>
      </c>
      <c r="D19" s="70">
        <v>200</v>
      </c>
      <c r="E19" s="70">
        <v>200</v>
      </c>
      <c r="F19" s="70">
        <v>200</v>
      </c>
    </row>
    <row r="20" spans="1:6" x14ac:dyDescent="0.25">
      <c r="A20" s="39" t="s">
        <v>63</v>
      </c>
      <c r="B20" s="72">
        <f>B21+B23+B25+B27+B31</f>
        <v>632359.85000000009</v>
      </c>
      <c r="C20" s="72">
        <f t="shared" ref="C20:F20" si="5">C21+C23+C25+C27+C31</f>
        <v>856809.37000000011</v>
      </c>
      <c r="D20" s="72">
        <f t="shared" si="5"/>
        <v>1078000</v>
      </c>
      <c r="E20" s="72">
        <f t="shared" si="5"/>
        <v>1078000</v>
      </c>
      <c r="F20" s="72">
        <f t="shared" si="5"/>
        <v>1078000</v>
      </c>
    </row>
    <row r="21" spans="1:6" x14ac:dyDescent="0.25">
      <c r="A21" s="34" t="s">
        <v>41</v>
      </c>
      <c r="B21" s="56">
        <f>B22</f>
        <v>358416.33</v>
      </c>
      <c r="C21" s="56">
        <f t="shared" ref="C21:F21" si="6">C22</f>
        <v>452000</v>
      </c>
      <c r="D21" s="56">
        <f t="shared" si="6"/>
        <v>622000</v>
      </c>
      <c r="E21" s="56">
        <f t="shared" si="6"/>
        <v>622000</v>
      </c>
      <c r="F21" s="56">
        <f t="shared" si="6"/>
        <v>622000</v>
      </c>
    </row>
    <row r="22" spans="1:6" x14ac:dyDescent="0.25">
      <c r="A22" s="10" t="s">
        <v>42</v>
      </c>
      <c r="B22" s="70">
        <v>358416.33</v>
      </c>
      <c r="C22" s="70">
        <v>452000</v>
      </c>
      <c r="D22" s="70">
        <v>622000</v>
      </c>
      <c r="E22" s="70">
        <v>622000</v>
      </c>
      <c r="F22" s="70">
        <v>622000</v>
      </c>
    </row>
    <row r="23" spans="1:6" x14ac:dyDescent="0.25">
      <c r="A23" s="35" t="s">
        <v>43</v>
      </c>
      <c r="B23" s="56">
        <f>B24</f>
        <v>23.88</v>
      </c>
      <c r="C23" s="56">
        <f t="shared" ref="C23:F23" si="7">C24</f>
        <v>50</v>
      </c>
      <c r="D23" s="56">
        <f t="shared" si="7"/>
        <v>100</v>
      </c>
      <c r="E23" s="56">
        <f t="shared" si="7"/>
        <v>100</v>
      </c>
      <c r="F23" s="56">
        <f t="shared" si="7"/>
        <v>100</v>
      </c>
    </row>
    <row r="24" spans="1:6" x14ac:dyDescent="0.25">
      <c r="A24" s="9" t="s">
        <v>71</v>
      </c>
      <c r="B24" s="70">
        <v>23.88</v>
      </c>
      <c r="C24" s="70">
        <v>50</v>
      </c>
      <c r="D24" s="70">
        <v>100</v>
      </c>
      <c r="E24" s="70">
        <v>100</v>
      </c>
      <c r="F24" s="70">
        <v>100</v>
      </c>
    </row>
    <row r="25" spans="1:6" ht="25.5" x14ac:dyDescent="0.25">
      <c r="A25" s="36" t="s">
        <v>39</v>
      </c>
      <c r="B25" s="56">
        <f>B26</f>
        <v>124367.48</v>
      </c>
      <c r="C25" s="56">
        <f t="shared" ref="C25:F25" si="8">C26</f>
        <v>267695.57</v>
      </c>
      <c r="D25" s="56">
        <f t="shared" si="8"/>
        <v>321200</v>
      </c>
      <c r="E25" s="56">
        <f t="shared" si="8"/>
        <v>321200</v>
      </c>
      <c r="F25" s="56">
        <f t="shared" si="8"/>
        <v>321200</v>
      </c>
    </row>
    <row r="26" spans="1:6" ht="25.5" x14ac:dyDescent="0.25">
      <c r="A26" s="13" t="s">
        <v>40</v>
      </c>
      <c r="B26" s="70">
        <v>124367.48</v>
      </c>
      <c r="C26" s="70">
        <v>267695.57</v>
      </c>
      <c r="D26" s="70">
        <v>321200</v>
      </c>
      <c r="E26" s="70">
        <v>321200</v>
      </c>
      <c r="F26" s="70">
        <v>321200</v>
      </c>
    </row>
    <row r="27" spans="1:6" x14ac:dyDescent="0.25">
      <c r="A27" s="37" t="s">
        <v>38</v>
      </c>
      <c r="B27" s="38">
        <f>B29+B30</f>
        <v>144393.87</v>
      </c>
      <c r="C27" s="38">
        <f t="shared" ref="C27" si="9">C29+C30</f>
        <v>136863.79999999999</v>
      </c>
      <c r="D27" s="38">
        <f>SUM(D28:D29)</f>
        <v>134500</v>
      </c>
      <c r="E27" s="38">
        <f t="shared" ref="E27:F27" si="10">SUM(E28:E29)</f>
        <v>134500</v>
      </c>
      <c r="F27" s="38">
        <f t="shared" si="10"/>
        <v>134500</v>
      </c>
    </row>
    <row r="28" spans="1:6" ht="47.25" x14ac:dyDescent="0.25">
      <c r="A28" s="114" t="s">
        <v>103</v>
      </c>
      <c r="B28" s="115">
        <v>0</v>
      </c>
      <c r="C28" s="115">
        <v>0</v>
      </c>
      <c r="D28" s="115">
        <v>128000</v>
      </c>
      <c r="E28" s="115">
        <v>128000</v>
      </c>
      <c r="F28" s="115">
        <v>128000</v>
      </c>
    </row>
    <row r="29" spans="1:6" x14ac:dyDescent="0.25">
      <c r="A29" s="13" t="s">
        <v>72</v>
      </c>
      <c r="B29" s="30">
        <v>144393.87</v>
      </c>
      <c r="C29" s="30">
        <v>136863.79999999999</v>
      </c>
      <c r="D29" s="30">
        <v>6500</v>
      </c>
      <c r="E29" s="30">
        <v>6500</v>
      </c>
      <c r="F29" s="30">
        <v>6500</v>
      </c>
    </row>
    <row r="30" spans="1:6" x14ac:dyDescent="0.25">
      <c r="A30" s="13" t="s">
        <v>73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</row>
    <row r="31" spans="1:6" x14ac:dyDescent="0.25">
      <c r="A31" s="37" t="s">
        <v>74</v>
      </c>
      <c r="B31" s="38">
        <f>B32</f>
        <v>5158.29</v>
      </c>
      <c r="C31" s="38">
        <f t="shared" ref="C31:F31" si="11">C32</f>
        <v>200</v>
      </c>
      <c r="D31" s="38">
        <f t="shared" si="11"/>
        <v>200</v>
      </c>
      <c r="E31" s="38">
        <f t="shared" si="11"/>
        <v>200</v>
      </c>
      <c r="F31" s="38">
        <f t="shared" si="11"/>
        <v>200</v>
      </c>
    </row>
    <row r="32" spans="1:6" x14ac:dyDescent="0.25">
      <c r="A32" s="13" t="s">
        <v>75</v>
      </c>
      <c r="B32" s="30">
        <v>5158.29</v>
      </c>
      <c r="C32" s="30">
        <v>200</v>
      </c>
      <c r="D32" s="30">
        <v>200</v>
      </c>
      <c r="E32" s="30">
        <v>200</v>
      </c>
      <c r="F32" s="30">
        <v>200</v>
      </c>
    </row>
  </sheetData>
  <mergeCells count="3">
    <mergeCell ref="A2:F2"/>
    <mergeCell ref="A4:F4"/>
    <mergeCell ref="A1:J1"/>
  </mergeCells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5"/>
  <sheetViews>
    <sheetView tabSelected="1"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140625" customWidth="1"/>
    <col min="4" max="4" width="30" customWidth="1"/>
    <col min="5" max="5" width="23" customWidth="1"/>
    <col min="6" max="6" width="21.5703125" style="64" customWidth="1"/>
    <col min="7" max="7" width="20.28515625" style="64" customWidth="1"/>
    <col min="8" max="8" width="21.42578125" style="64" customWidth="1"/>
    <col min="9" max="9" width="21.28515625" style="64" customWidth="1"/>
  </cols>
  <sheetData>
    <row r="1" spans="1:10" ht="18" customHeight="1" x14ac:dyDescent="0.25">
      <c r="A1" s="147" t="s">
        <v>106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8" customHeight="1" x14ac:dyDescent="0.25">
      <c r="A2" s="136" t="s">
        <v>15</v>
      </c>
      <c r="B2" s="127"/>
      <c r="C2" s="127"/>
      <c r="D2" s="127"/>
      <c r="E2" s="127"/>
      <c r="F2" s="127"/>
      <c r="G2" s="127"/>
      <c r="H2" s="127"/>
      <c r="I2" s="127"/>
    </row>
    <row r="3" spans="1:10" ht="18.75" thickBot="1" x14ac:dyDescent="0.3">
      <c r="A3" s="3"/>
      <c r="B3" s="3"/>
      <c r="C3" s="3"/>
      <c r="D3" s="3"/>
      <c r="E3" s="3"/>
      <c r="F3" s="55"/>
      <c r="G3" s="55"/>
      <c r="H3" s="65"/>
      <c r="I3" s="65"/>
    </row>
    <row r="4" spans="1:10" ht="25.5" x14ac:dyDescent="0.25">
      <c r="A4" s="159" t="s">
        <v>17</v>
      </c>
      <c r="B4" s="160"/>
      <c r="C4" s="161"/>
      <c r="D4" s="85" t="s">
        <v>18</v>
      </c>
      <c r="E4" s="71" t="s">
        <v>99</v>
      </c>
      <c r="F4" s="71" t="s">
        <v>100</v>
      </c>
      <c r="G4" s="71" t="s">
        <v>101</v>
      </c>
      <c r="H4" s="71" t="s">
        <v>61</v>
      </c>
      <c r="I4" s="81" t="s">
        <v>102</v>
      </c>
    </row>
    <row r="5" spans="1:10" ht="36" customHeight="1" x14ac:dyDescent="0.25">
      <c r="A5" s="150" t="s">
        <v>78</v>
      </c>
      <c r="B5" s="151"/>
      <c r="C5" s="152"/>
      <c r="D5" s="88" t="s">
        <v>22</v>
      </c>
      <c r="E5" s="62">
        <f>E7+E13+E16+E27+E33+E35</f>
        <v>632359.02</v>
      </c>
      <c r="F5" s="62">
        <f>F7+F13+F16+F27+F33+F35</f>
        <v>856809.37000000011</v>
      </c>
      <c r="G5" s="62">
        <f>G7+G13+G16+G27+G33+G35+G24</f>
        <v>1078000</v>
      </c>
      <c r="H5" s="62">
        <f t="shared" ref="H5:I5" si="0">H7+H13+H16+H27+H33+H35+H24</f>
        <v>1078000</v>
      </c>
      <c r="I5" s="62">
        <f t="shared" si="0"/>
        <v>1078000</v>
      </c>
    </row>
    <row r="6" spans="1:10" ht="37.5" customHeight="1" x14ac:dyDescent="0.25">
      <c r="A6" s="150" t="s">
        <v>79</v>
      </c>
      <c r="B6" s="151"/>
      <c r="C6" s="152"/>
      <c r="D6" s="88" t="s">
        <v>23</v>
      </c>
      <c r="E6" s="62">
        <f>E7+E13+E16+E27+E33+E35</f>
        <v>632359.02</v>
      </c>
      <c r="F6" s="62">
        <f>F7+F13+F16+F27+F33+F35</f>
        <v>856809.37000000011</v>
      </c>
      <c r="G6" s="62">
        <f>G7+G13+G16+G27+G33+G35+G24</f>
        <v>1078000</v>
      </c>
      <c r="H6" s="62">
        <f t="shared" ref="H6:I6" si="1">H7+H13+H16+H27+H33+H35+H24</f>
        <v>1078000</v>
      </c>
      <c r="I6" s="62">
        <f t="shared" si="1"/>
        <v>1078000</v>
      </c>
    </row>
    <row r="7" spans="1:10" s="24" customFormat="1" ht="15.75" customHeight="1" x14ac:dyDescent="0.25">
      <c r="A7" s="156" t="s">
        <v>80</v>
      </c>
      <c r="B7" s="157"/>
      <c r="C7" s="158"/>
      <c r="D7" s="89" t="s">
        <v>81</v>
      </c>
      <c r="E7" s="66">
        <f>SUM(E8+E11)</f>
        <v>358416.3</v>
      </c>
      <c r="F7" s="66">
        <f t="shared" ref="F7" si="2">SUM(F8+F11)</f>
        <v>452000</v>
      </c>
      <c r="G7" s="66">
        <f>SUM(G8+G11)</f>
        <v>622000</v>
      </c>
      <c r="H7" s="66">
        <f t="shared" ref="H7:I7" si="3">SUM(H8+H11)</f>
        <v>622000</v>
      </c>
      <c r="I7" s="66">
        <f t="shared" si="3"/>
        <v>622000</v>
      </c>
    </row>
    <row r="8" spans="1:10" s="24" customFormat="1" ht="15" customHeight="1" x14ac:dyDescent="0.25">
      <c r="A8" s="153">
        <v>3</v>
      </c>
      <c r="B8" s="154"/>
      <c r="C8" s="155"/>
      <c r="D8" s="90" t="s">
        <v>9</v>
      </c>
      <c r="E8" s="67">
        <f>E9+E10</f>
        <v>330811.62</v>
      </c>
      <c r="F8" s="67">
        <f t="shared" ref="F8:I8" si="4">F9+F10</f>
        <v>452000</v>
      </c>
      <c r="G8" s="67">
        <f t="shared" si="4"/>
        <v>622000</v>
      </c>
      <c r="H8" s="67">
        <f t="shared" si="4"/>
        <v>622000</v>
      </c>
      <c r="I8" s="67">
        <f t="shared" si="4"/>
        <v>622000</v>
      </c>
    </row>
    <row r="9" spans="1:10" x14ac:dyDescent="0.25">
      <c r="A9" s="150">
        <v>31</v>
      </c>
      <c r="B9" s="151"/>
      <c r="C9" s="152"/>
      <c r="D9" s="88" t="s">
        <v>10</v>
      </c>
      <c r="E9" s="62">
        <v>322489.7</v>
      </c>
      <c r="F9" s="70">
        <v>452000</v>
      </c>
      <c r="G9" s="70">
        <v>608000</v>
      </c>
      <c r="H9" s="70">
        <v>608000</v>
      </c>
      <c r="I9" s="70">
        <v>608000</v>
      </c>
    </row>
    <row r="10" spans="1:10" x14ac:dyDescent="0.25">
      <c r="A10" s="150">
        <v>32</v>
      </c>
      <c r="B10" s="151"/>
      <c r="C10" s="152"/>
      <c r="D10" s="88" t="s">
        <v>82</v>
      </c>
      <c r="E10" s="62">
        <v>8321.92</v>
      </c>
      <c r="F10" s="70">
        <v>0</v>
      </c>
      <c r="G10" s="70">
        <v>14000</v>
      </c>
      <c r="H10" s="70">
        <v>14000</v>
      </c>
      <c r="I10" s="70">
        <v>14000</v>
      </c>
    </row>
    <row r="11" spans="1:10" ht="25.5" x14ac:dyDescent="0.25">
      <c r="A11" s="131">
        <v>4</v>
      </c>
      <c r="B11" s="132"/>
      <c r="C11" s="133"/>
      <c r="D11" s="91" t="s">
        <v>11</v>
      </c>
      <c r="E11" s="68">
        <f>E12</f>
        <v>27604.68</v>
      </c>
      <c r="F11" s="68">
        <f t="shared" ref="F11:I11" si="5">F12</f>
        <v>0</v>
      </c>
      <c r="G11" s="68">
        <f t="shared" si="5"/>
        <v>0</v>
      </c>
      <c r="H11" s="68">
        <f t="shared" si="5"/>
        <v>0</v>
      </c>
      <c r="I11" s="68">
        <f t="shared" si="5"/>
        <v>0</v>
      </c>
    </row>
    <row r="12" spans="1:10" ht="25.5" x14ac:dyDescent="0.25">
      <c r="A12" s="150">
        <v>45</v>
      </c>
      <c r="B12" s="151"/>
      <c r="C12" s="152"/>
      <c r="D12" s="88" t="s">
        <v>86</v>
      </c>
      <c r="E12" s="69">
        <v>27604.68</v>
      </c>
      <c r="F12" s="80"/>
      <c r="G12" s="80">
        <v>0</v>
      </c>
      <c r="H12" s="80">
        <v>0</v>
      </c>
      <c r="I12" s="80">
        <v>0</v>
      </c>
    </row>
    <row r="13" spans="1:10" ht="33" customHeight="1" x14ac:dyDescent="0.25">
      <c r="A13" s="156" t="s">
        <v>84</v>
      </c>
      <c r="B13" s="157"/>
      <c r="C13" s="158"/>
      <c r="D13" s="89" t="s">
        <v>85</v>
      </c>
      <c r="E13" s="66">
        <f>E14</f>
        <v>23.08</v>
      </c>
      <c r="F13" s="66">
        <f t="shared" ref="F13:I14" si="6">F14</f>
        <v>50</v>
      </c>
      <c r="G13" s="66">
        <f t="shared" si="6"/>
        <v>100</v>
      </c>
      <c r="H13" s="66">
        <f t="shared" si="6"/>
        <v>100</v>
      </c>
      <c r="I13" s="66">
        <f t="shared" si="6"/>
        <v>100</v>
      </c>
    </row>
    <row r="14" spans="1:10" s="24" customFormat="1" ht="15" customHeight="1" x14ac:dyDescent="0.25">
      <c r="A14" s="153">
        <v>3</v>
      </c>
      <c r="B14" s="154"/>
      <c r="C14" s="155"/>
      <c r="D14" s="90" t="s">
        <v>9</v>
      </c>
      <c r="E14" s="67">
        <f>E15</f>
        <v>23.08</v>
      </c>
      <c r="F14" s="67">
        <f t="shared" si="6"/>
        <v>50</v>
      </c>
      <c r="G14" s="67">
        <f t="shared" si="6"/>
        <v>100</v>
      </c>
      <c r="H14" s="67">
        <f t="shared" si="6"/>
        <v>100</v>
      </c>
      <c r="I14" s="67">
        <f t="shared" si="6"/>
        <v>100</v>
      </c>
    </row>
    <row r="15" spans="1:10" ht="32.25" customHeight="1" x14ac:dyDescent="0.25">
      <c r="A15" s="150">
        <v>32</v>
      </c>
      <c r="B15" s="151"/>
      <c r="C15" s="152"/>
      <c r="D15" s="88" t="s">
        <v>82</v>
      </c>
      <c r="E15" s="62">
        <v>23.08</v>
      </c>
      <c r="F15" s="70">
        <v>50</v>
      </c>
      <c r="G15" s="70">
        <v>100</v>
      </c>
      <c r="H15" s="70">
        <v>100</v>
      </c>
      <c r="I15" s="70">
        <v>100</v>
      </c>
    </row>
    <row r="16" spans="1:10" ht="25.5" x14ac:dyDescent="0.25">
      <c r="A16" s="156" t="s">
        <v>83</v>
      </c>
      <c r="B16" s="157"/>
      <c r="C16" s="158"/>
      <c r="D16" s="89" t="s">
        <v>87</v>
      </c>
      <c r="E16" s="66">
        <f>E17+E21</f>
        <v>124367.48</v>
      </c>
      <c r="F16" s="66">
        <f t="shared" ref="F16:I16" si="7">F17+F21</f>
        <v>267695.57</v>
      </c>
      <c r="G16" s="66">
        <f>G17+G21</f>
        <v>321200</v>
      </c>
      <c r="H16" s="66">
        <f t="shared" si="7"/>
        <v>321200</v>
      </c>
      <c r="I16" s="66">
        <f t="shared" si="7"/>
        <v>321200</v>
      </c>
    </row>
    <row r="17" spans="1:9" s="24" customFormat="1" ht="15" customHeight="1" x14ac:dyDescent="0.25">
      <c r="A17" s="153">
        <v>3</v>
      </c>
      <c r="B17" s="154"/>
      <c r="C17" s="155"/>
      <c r="D17" s="90" t="s">
        <v>9</v>
      </c>
      <c r="E17" s="67">
        <f>E18+E19+E20</f>
        <v>120438.28</v>
      </c>
      <c r="F17" s="67">
        <f t="shared" ref="F17" si="8">F18+F19+F20</f>
        <v>232565.89</v>
      </c>
      <c r="G17" s="67">
        <f>SUM(G18:G20)</f>
        <v>309200</v>
      </c>
      <c r="H17" s="67">
        <f t="shared" ref="H17:I17" si="9">SUM(H18:H20)</f>
        <v>309200</v>
      </c>
      <c r="I17" s="67">
        <f t="shared" si="9"/>
        <v>309200</v>
      </c>
    </row>
    <row r="18" spans="1:9" x14ac:dyDescent="0.25">
      <c r="A18" s="150">
        <v>31</v>
      </c>
      <c r="B18" s="151"/>
      <c r="C18" s="152"/>
      <c r="D18" s="88" t="s">
        <v>10</v>
      </c>
      <c r="E18" s="62">
        <v>51031.85</v>
      </c>
      <c r="F18" s="70">
        <v>101000</v>
      </c>
      <c r="G18" s="70">
        <v>167300</v>
      </c>
      <c r="H18" s="70">
        <v>167300</v>
      </c>
      <c r="I18" s="70">
        <v>167300</v>
      </c>
    </row>
    <row r="19" spans="1:9" x14ac:dyDescent="0.25">
      <c r="A19" s="150">
        <v>32</v>
      </c>
      <c r="B19" s="151"/>
      <c r="C19" s="152"/>
      <c r="D19" s="88" t="s">
        <v>82</v>
      </c>
      <c r="E19" s="62">
        <v>68339.25</v>
      </c>
      <c r="F19" s="70">
        <v>130215.89</v>
      </c>
      <c r="G19" s="70">
        <v>139850</v>
      </c>
      <c r="H19" s="70">
        <v>139850</v>
      </c>
      <c r="I19" s="70">
        <v>139850</v>
      </c>
    </row>
    <row r="20" spans="1:9" x14ac:dyDescent="0.25">
      <c r="A20" s="150">
        <v>34</v>
      </c>
      <c r="B20" s="151"/>
      <c r="C20" s="152"/>
      <c r="D20" s="88" t="s">
        <v>68</v>
      </c>
      <c r="E20" s="62">
        <v>1067.18</v>
      </c>
      <c r="F20" s="70">
        <v>1350</v>
      </c>
      <c r="G20" s="70">
        <v>2050</v>
      </c>
      <c r="H20" s="70">
        <v>2050</v>
      </c>
      <c r="I20" s="70">
        <v>2050</v>
      </c>
    </row>
    <row r="21" spans="1:9" ht="25.5" x14ac:dyDescent="0.25">
      <c r="A21" s="131">
        <v>4</v>
      </c>
      <c r="B21" s="132"/>
      <c r="C21" s="133"/>
      <c r="D21" s="91" t="s">
        <v>11</v>
      </c>
      <c r="E21" s="68">
        <f>E22</f>
        <v>3929.2</v>
      </c>
      <c r="F21" s="68">
        <f t="shared" ref="F21:I21" si="10">F22</f>
        <v>35129.68</v>
      </c>
      <c r="G21" s="68">
        <f t="shared" si="10"/>
        <v>12000</v>
      </c>
      <c r="H21" s="68">
        <f t="shared" si="10"/>
        <v>12000</v>
      </c>
      <c r="I21" s="68">
        <f t="shared" si="10"/>
        <v>12000</v>
      </c>
    </row>
    <row r="22" spans="1:9" ht="38.25" x14ac:dyDescent="0.25">
      <c r="A22" s="163">
        <v>42</v>
      </c>
      <c r="B22" s="163"/>
      <c r="C22" s="163"/>
      <c r="D22" s="92" t="s">
        <v>69</v>
      </c>
      <c r="E22" s="69">
        <v>3929.2</v>
      </c>
      <c r="F22" s="80">
        <v>35129.68</v>
      </c>
      <c r="G22" s="80">
        <v>12000</v>
      </c>
      <c r="H22" s="80">
        <v>12000</v>
      </c>
      <c r="I22" s="80">
        <v>12000</v>
      </c>
    </row>
    <row r="23" spans="1:9" ht="25.5" customHeight="1" x14ac:dyDescent="0.25">
      <c r="A23" s="164" t="s">
        <v>104</v>
      </c>
      <c r="B23" s="164"/>
      <c r="C23" s="164"/>
      <c r="D23" s="164"/>
      <c r="E23" s="93">
        <f>SUM(E24)</f>
        <v>0</v>
      </c>
      <c r="F23" s="93">
        <f t="shared" ref="F23:G23" si="11">SUM(F24)</f>
        <v>0</v>
      </c>
      <c r="G23" s="93">
        <f t="shared" si="11"/>
        <v>128000</v>
      </c>
      <c r="H23" s="93">
        <f t="shared" ref="H23:H24" si="12">SUM(H24)</f>
        <v>128000</v>
      </c>
      <c r="I23" s="93">
        <f t="shared" ref="I23:I24" si="13">SUM(I24)</f>
        <v>128000</v>
      </c>
    </row>
    <row r="24" spans="1:9" ht="15.75" customHeight="1" x14ac:dyDescent="0.25">
      <c r="A24" s="164" t="s">
        <v>103</v>
      </c>
      <c r="B24" s="164"/>
      <c r="C24" s="164"/>
      <c r="D24" s="164"/>
      <c r="E24" s="61">
        <f>SUM(E26)</f>
        <v>0</v>
      </c>
      <c r="F24" s="61">
        <v>0</v>
      </c>
      <c r="G24" s="61">
        <f>SUM(G25)</f>
        <v>128000</v>
      </c>
      <c r="H24" s="61">
        <f t="shared" si="12"/>
        <v>128000</v>
      </c>
      <c r="I24" s="61">
        <f t="shared" si="13"/>
        <v>128000</v>
      </c>
    </row>
    <row r="25" spans="1:9" ht="15.75" customHeight="1" x14ac:dyDescent="0.25">
      <c r="A25" s="153">
        <v>3</v>
      </c>
      <c r="B25" s="154"/>
      <c r="C25" s="155"/>
      <c r="D25" s="90" t="s">
        <v>9</v>
      </c>
      <c r="E25" s="68">
        <f t="shared" ref="E25:F25" si="14">E26</f>
        <v>0</v>
      </c>
      <c r="F25" s="68">
        <f t="shared" si="14"/>
        <v>0</v>
      </c>
      <c r="G25" s="68">
        <f>G26</f>
        <v>128000</v>
      </c>
      <c r="H25" s="68">
        <f t="shared" ref="H25:I25" si="15">H26</f>
        <v>128000</v>
      </c>
      <c r="I25" s="68">
        <f t="shared" si="15"/>
        <v>128000</v>
      </c>
    </row>
    <row r="26" spans="1:9" x14ac:dyDescent="0.25">
      <c r="A26" s="86">
        <v>31</v>
      </c>
      <c r="B26" s="87"/>
      <c r="C26" s="88"/>
      <c r="D26" s="92" t="s">
        <v>10</v>
      </c>
      <c r="E26" s="62">
        <v>0</v>
      </c>
      <c r="F26" s="62">
        <v>0</v>
      </c>
      <c r="G26">
        <v>128000</v>
      </c>
      <c r="H26">
        <v>128000</v>
      </c>
      <c r="I26">
        <v>128000</v>
      </c>
    </row>
    <row r="27" spans="1:9" x14ac:dyDescent="0.25">
      <c r="A27" s="156" t="s">
        <v>88</v>
      </c>
      <c r="B27" s="157"/>
      <c r="C27" s="158"/>
      <c r="D27" s="89" t="s">
        <v>89</v>
      </c>
      <c r="E27" s="66">
        <f>E28+E31</f>
        <v>144393.87</v>
      </c>
      <c r="F27" s="66">
        <f>F28+F31</f>
        <v>136863.79999999999</v>
      </c>
      <c r="G27" s="66">
        <f>G28+G31</f>
        <v>6500</v>
      </c>
      <c r="H27" s="66">
        <f>H28+H31</f>
        <v>6500</v>
      </c>
      <c r="I27" s="66">
        <f>I28+I31</f>
        <v>6500</v>
      </c>
    </row>
    <row r="28" spans="1:9" s="24" customFormat="1" ht="15" customHeight="1" x14ac:dyDescent="0.25">
      <c r="A28" s="153">
        <v>3</v>
      </c>
      <c r="B28" s="154"/>
      <c r="C28" s="155"/>
      <c r="D28" s="90" t="s">
        <v>9</v>
      </c>
      <c r="E28" s="67">
        <f>E29+E30</f>
        <v>143515.32</v>
      </c>
      <c r="F28" s="67">
        <f t="shared" ref="F28:I28" si="16">F29+F30</f>
        <v>136863.79999999999</v>
      </c>
      <c r="G28" s="67">
        <f t="shared" si="16"/>
        <v>6500</v>
      </c>
      <c r="H28" s="67">
        <f t="shared" si="16"/>
        <v>6500</v>
      </c>
      <c r="I28" s="67">
        <f t="shared" si="16"/>
        <v>6500</v>
      </c>
    </row>
    <row r="29" spans="1:9" x14ac:dyDescent="0.25">
      <c r="A29" s="150">
        <v>31</v>
      </c>
      <c r="B29" s="151"/>
      <c r="C29" s="152"/>
      <c r="D29" s="88" t="s">
        <v>10</v>
      </c>
      <c r="E29" s="62">
        <v>140053.47</v>
      </c>
      <c r="F29" s="70">
        <v>128000</v>
      </c>
      <c r="G29" s="70">
        <v>0</v>
      </c>
      <c r="H29" s="70">
        <v>0</v>
      </c>
      <c r="I29" s="70">
        <v>0</v>
      </c>
    </row>
    <row r="30" spans="1:9" x14ac:dyDescent="0.25">
      <c r="A30" s="150">
        <v>32</v>
      </c>
      <c r="B30" s="151"/>
      <c r="C30" s="152"/>
      <c r="D30" s="88" t="s">
        <v>82</v>
      </c>
      <c r="E30" s="62">
        <v>3461.85</v>
      </c>
      <c r="F30" s="70">
        <v>8863.7999999999993</v>
      </c>
      <c r="G30" s="70">
        <v>6500</v>
      </c>
      <c r="H30" s="70">
        <v>6500</v>
      </c>
      <c r="I30" s="70">
        <v>6500</v>
      </c>
    </row>
    <row r="31" spans="1:9" ht="25.5" x14ac:dyDescent="0.25">
      <c r="A31" s="131">
        <v>4</v>
      </c>
      <c r="B31" s="132"/>
      <c r="C31" s="133"/>
      <c r="D31" s="91" t="s">
        <v>11</v>
      </c>
      <c r="E31" s="68">
        <f>E32</f>
        <v>878.55</v>
      </c>
      <c r="F31" s="68">
        <f>F32</f>
        <v>0</v>
      </c>
      <c r="G31" s="68">
        <f>G32</f>
        <v>0</v>
      </c>
      <c r="H31" s="68">
        <f>H32</f>
        <v>0</v>
      </c>
      <c r="I31" s="68">
        <f>I32</f>
        <v>0</v>
      </c>
    </row>
    <row r="32" spans="1:9" ht="38.25" x14ac:dyDescent="0.25">
      <c r="A32" s="150">
        <v>42</v>
      </c>
      <c r="B32" s="151"/>
      <c r="C32" s="152"/>
      <c r="D32" s="88" t="s">
        <v>69</v>
      </c>
      <c r="E32" s="69">
        <v>878.55</v>
      </c>
      <c r="F32" s="80">
        <v>0</v>
      </c>
      <c r="G32" s="80">
        <v>0</v>
      </c>
      <c r="H32" s="80">
        <v>0</v>
      </c>
      <c r="I32" s="80">
        <v>0</v>
      </c>
    </row>
    <row r="33" spans="1:9" x14ac:dyDescent="0.25">
      <c r="A33" s="156" t="s">
        <v>90</v>
      </c>
      <c r="B33" s="157"/>
      <c r="C33" s="158"/>
      <c r="D33" s="89" t="s">
        <v>91</v>
      </c>
      <c r="E33" s="66">
        <f>E34</f>
        <v>0</v>
      </c>
      <c r="F33" s="66">
        <f t="shared" ref="F33:I33" si="17">F34</f>
        <v>0</v>
      </c>
      <c r="G33" s="66">
        <f t="shared" si="17"/>
        <v>0</v>
      </c>
      <c r="H33" s="66">
        <f t="shared" si="17"/>
        <v>0</v>
      </c>
      <c r="I33" s="66">
        <f t="shared" si="17"/>
        <v>0</v>
      </c>
    </row>
    <row r="34" spans="1:9" x14ac:dyDescent="0.25">
      <c r="A34" s="150">
        <v>31</v>
      </c>
      <c r="B34" s="151"/>
      <c r="C34" s="152"/>
      <c r="D34" s="88" t="s">
        <v>10</v>
      </c>
      <c r="E34" s="62">
        <v>0</v>
      </c>
      <c r="F34" s="70">
        <v>0</v>
      </c>
      <c r="G34" s="70">
        <v>0</v>
      </c>
      <c r="H34" s="70">
        <v>0</v>
      </c>
      <c r="I34" s="70">
        <v>0</v>
      </c>
    </row>
    <row r="35" spans="1:9" x14ac:dyDescent="0.25">
      <c r="A35" s="156" t="s">
        <v>92</v>
      </c>
      <c r="B35" s="157"/>
      <c r="C35" s="158"/>
      <c r="D35" s="89" t="s">
        <v>93</v>
      </c>
      <c r="E35" s="66">
        <f>E36+E38</f>
        <v>5158.29</v>
      </c>
      <c r="F35" s="66">
        <f t="shared" ref="F35:I35" si="18">F36+F38</f>
        <v>200</v>
      </c>
      <c r="G35" s="66">
        <f t="shared" si="18"/>
        <v>200</v>
      </c>
      <c r="H35" s="66">
        <f t="shared" si="18"/>
        <v>200</v>
      </c>
      <c r="I35" s="66">
        <f t="shared" si="18"/>
        <v>200</v>
      </c>
    </row>
    <row r="36" spans="1:9" s="24" customFormat="1" ht="15" customHeight="1" x14ac:dyDescent="0.25">
      <c r="A36" s="153">
        <v>3</v>
      </c>
      <c r="B36" s="154"/>
      <c r="C36" s="155"/>
      <c r="D36" s="90" t="s">
        <v>9</v>
      </c>
      <c r="E36" s="67">
        <f>E37</f>
        <v>1058.29</v>
      </c>
      <c r="F36" s="67">
        <f t="shared" ref="F36:I36" si="19">F37</f>
        <v>150</v>
      </c>
      <c r="G36" s="67">
        <f t="shared" si="19"/>
        <v>200</v>
      </c>
      <c r="H36" s="67">
        <f t="shared" si="19"/>
        <v>200</v>
      </c>
      <c r="I36" s="67">
        <f t="shared" si="19"/>
        <v>200</v>
      </c>
    </row>
    <row r="37" spans="1:9" x14ac:dyDescent="0.25">
      <c r="A37" s="150">
        <v>32</v>
      </c>
      <c r="B37" s="151"/>
      <c r="C37" s="152"/>
      <c r="D37" s="88" t="s">
        <v>82</v>
      </c>
      <c r="E37" s="62">
        <v>1058.29</v>
      </c>
      <c r="F37" s="70">
        <v>150</v>
      </c>
      <c r="G37" s="70">
        <v>200</v>
      </c>
      <c r="H37" s="70">
        <v>200</v>
      </c>
      <c r="I37" s="70">
        <v>200</v>
      </c>
    </row>
    <row r="38" spans="1:9" ht="25.5" x14ac:dyDescent="0.25">
      <c r="A38" s="131">
        <v>4</v>
      </c>
      <c r="B38" s="132"/>
      <c r="C38" s="133"/>
      <c r="D38" s="91" t="s">
        <v>11</v>
      </c>
      <c r="E38" s="68">
        <f>E39</f>
        <v>4100</v>
      </c>
      <c r="F38" s="68">
        <f t="shared" ref="F38" si="20">F39</f>
        <v>50</v>
      </c>
      <c r="G38" s="68">
        <f t="shared" ref="G38" si="21">G39</f>
        <v>0</v>
      </c>
      <c r="H38" s="68">
        <f t="shared" ref="H38" si="22">H39</f>
        <v>0</v>
      </c>
      <c r="I38" s="68">
        <f t="shared" ref="I38" si="23">I39</f>
        <v>0</v>
      </c>
    </row>
    <row r="39" spans="1:9" ht="38.25" x14ac:dyDescent="0.25">
      <c r="A39" s="150">
        <v>42</v>
      </c>
      <c r="B39" s="151"/>
      <c r="C39" s="152"/>
      <c r="D39" s="88" t="s">
        <v>69</v>
      </c>
      <c r="E39" s="69">
        <v>4100</v>
      </c>
      <c r="F39" s="80">
        <v>50</v>
      </c>
      <c r="G39" s="80">
        <v>0</v>
      </c>
      <c r="H39" s="80">
        <v>0</v>
      </c>
      <c r="I39" s="80">
        <v>0</v>
      </c>
    </row>
    <row r="41" spans="1:9" x14ac:dyDescent="0.25">
      <c r="F41"/>
      <c r="G41"/>
      <c r="H41"/>
    </row>
    <row r="42" spans="1:9" x14ac:dyDescent="0.25">
      <c r="F42" s="162" t="s">
        <v>97</v>
      </c>
      <c r="G42" s="162"/>
      <c r="H42" s="162"/>
    </row>
    <row r="43" spans="1:9" x14ac:dyDescent="0.25">
      <c r="F43"/>
      <c r="G43"/>
      <c r="H43"/>
    </row>
    <row r="44" spans="1:9" x14ac:dyDescent="0.25">
      <c r="F44" s="162" t="s">
        <v>98</v>
      </c>
      <c r="G44" s="162"/>
      <c r="H44" s="162"/>
    </row>
    <row r="45" spans="1:9" x14ac:dyDescent="0.25">
      <c r="F45"/>
      <c r="G45"/>
      <c r="H45"/>
    </row>
  </sheetData>
  <mergeCells count="39">
    <mergeCell ref="A19:C19"/>
    <mergeCell ref="A18:C18"/>
    <mergeCell ref="A9:C9"/>
    <mergeCell ref="A24:D24"/>
    <mergeCell ref="A23:D23"/>
    <mergeCell ref="A25:C25"/>
    <mergeCell ref="F42:H42"/>
    <mergeCell ref="A27:C27"/>
    <mergeCell ref="A29:C29"/>
    <mergeCell ref="F44:H44"/>
    <mergeCell ref="A39:C39"/>
    <mergeCell ref="A14:C14"/>
    <mergeCell ref="A32:C32"/>
    <mergeCell ref="A28:C28"/>
    <mergeCell ref="A35:C35"/>
    <mergeCell ref="A36:C36"/>
    <mergeCell ref="A37:C37"/>
    <mergeCell ref="A38:C38"/>
    <mergeCell ref="A34:C34"/>
    <mergeCell ref="A30:C30"/>
    <mergeCell ref="A31:C31"/>
    <mergeCell ref="A33:C33"/>
    <mergeCell ref="A20:C20"/>
    <mergeCell ref="A21:C21"/>
    <mergeCell ref="A22:C22"/>
    <mergeCell ref="A1:J1"/>
    <mergeCell ref="A10:C10"/>
    <mergeCell ref="A17:C17"/>
    <mergeCell ref="A16:C16"/>
    <mergeCell ref="A2:I2"/>
    <mergeCell ref="A4:C4"/>
    <mergeCell ref="A5:C5"/>
    <mergeCell ref="A6:C6"/>
    <mergeCell ref="A7:C7"/>
    <mergeCell ref="A8:C8"/>
    <mergeCell ref="A11:C11"/>
    <mergeCell ref="A13:C13"/>
    <mergeCell ref="A15:C15"/>
    <mergeCell ref="A12:C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Server</cp:lastModifiedBy>
  <cp:lastPrinted>2025-11-28T09:34:11Z</cp:lastPrinted>
  <dcterms:created xsi:type="dcterms:W3CDTF">2022-08-12T12:51:27Z</dcterms:created>
  <dcterms:modified xsi:type="dcterms:W3CDTF">2025-12-11T07:10:54Z</dcterms:modified>
</cp:coreProperties>
</file>