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erver\Desktop\za web... finnacije\"/>
    </mc:Choice>
  </mc:AlternateContent>
  <xr:revisionPtr revIDLastSave="0" documentId="8_{79208F6C-7E3D-4CCD-AACD-75AD5B362E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7" l="1"/>
  <c r="G24" i="7"/>
  <c r="G23" i="7" s="1"/>
  <c r="H24" i="7"/>
  <c r="H23" i="7" s="1"/>
  <c r="I24" i="7"/>
  <c r="I23" i="7" s="1"/>
  <c r="E24" i="7"/>
  <c r="E23" i="7" s="1"/>
  <c r="I27" i="7"/>
  <c r="H27" i="7"/>
  <c r="G27" i="7"/>
  <c r="F27" i="7"/>
  <c r="E27" i="7"/>
  <c r="H17" i="7"/>
  <c r="I17" i="7"/>
  <c r="G17" i="7"/>
  <c r="F32" i="7"/>
  <c r="G32" i="7"/>
  <c r="H32" i="7"/>
  <c r="I32" i="7"/>
  <c r="E32" i="7"/>
  <c r="F29" i="7"/>
  <c r="G29" i="7"/>
  <c r="H29" i="7"/>
  <c r="I29" i="7"/>
  <c r="E29" i="7"/>
  <c r="F17" i="7"/>
  <c r="F21" i="7"/>
  <c r="G21" i="7"/>
  <c r="H21" i="7"/>
  <c r="I21" i="7"/>
  <c r="E21" i="7"/>
  <c r="E17" i="7"/>
  <c r="F14" i="7"/>
  <c r="F13" i="7" s="1"/>
  <c r="G14" i="7"/>
  <c r="G13" i="7" s="1"/>
  <c r="H14" i="7"/>
  <c r="H13" i="7" s="1"/>
  <c r="I14" i="7"/>
  <c r="I13" i="7" s="1"/>
  <c r="E14" i="7"/>
  <c r="E13" i="7" s="1"/>
  <c r="F11" i="7"/>
  <c r="G11" i="7"/>
  <c r="H11" i="7"/>
  <c r="I11" i="7"/>
  <c r="E11" i="7"/>
  <c r="F8" i="7"/>
  <c r="G8" i="7"/>
  <c r="H8" i="7"/>
  <c r="I8" i="7"/>
  <c r="E8" i="7"/>
  <c r="I34" i="7"/>
  <c r="H34" i="7"/>
  <c r="G34" i="7"/>
  <c r="F34" i="7"/>
  <c r="E34" i="7"/>
  <c r="F29" i="9"/>
  <c r="E29" i="9"/>
  <c r="D29" i="9"/>
  <c r="C29" i="9"/>
  <c r="B29" i="9"/>
  <c r="F26" i="9"/>
  <c r="E26" i="9"/>
  <c r="D26" i="9"/>
  <c r="C26" i="9"/>
  <c r="B26" i="9"/>
  <c r="F24" i="9"/>
  <c r="E24" i="9"/>
  <c r="D24" i="9"/>
  <c r="C24" i="9"/>
  <c r="B24" i="9"/>
  <c r="F22" i="9"/>
  <c r="E22" i="9"/>
  <c r="D22" i="9"/>
  <c r="C22" i="9"/>
  <c r="B22" i="9"/>
  <c r="F20" i="9"/>
  <c r="E20" i="9"/>
  <c r="D20" i="9"/>
  <c r="C20" i="9"/>
  <c r="C19" i="9" s="1"/>
  <c r="B20" i="9"/>
  <c r="B19" i="9" s="1"/>
  <c r="F17" i="9"/>
  <c r="E17" i="9"/>
  <c r="D17" i="9"/>
  <c r="C17" i="9"/>
  <c r="B17" i="9"/>
  <c r="F14" i="9"/>
  <c r="E14" i="9"/>
  <c r="D14" i="9"/>
  <c r="C14" i="9"/>
  <c r="B14" i="9"/>
  <c r="F12" i="9"/>
  <c r="E12" i="9"/>
  <c r="D12" i="9"/>
  <c r="C12" i="9"/>
  <c r="B12" i="9"/>
  <c r="F10" i="9"/>
  <c r="E10" i="9"/>
  <c r="D10" i="9"/>
  <c r="C10" i="9"/>
  <c r="B10" i="9"/>
  <c r="F8" i="9"/>
  <c r="E8" i="9"/>
  <c r="D8" i="9"/>
  <c r="C8" i="9"/>
  <c r="B8" i="9"/>
  <c r="E19" i="9" l="1"/>
  <c r="F19" i="9"/>
  <c r="D19" i="9"/>
  <c r="F23" i="7"/>
  <c r="E7" i="9"/>
  <c r="D7" i="9"/>
  <c r="G31" i="7"/>
  <c r="E7" i="7"/>
  <c r="E16" i="7"/>
  <c r="E31" i="7"/>
  <c r="F16" i="7"/>
  <c r="F31" i="7"/>
  <c r="G16" i="7"/>
  <c r="I16" i="7"/>
  <c r="H16" i="7"/>
  <c r="I31" i="7"/>
  <c r="H31" i="7"/>
  <c r="I7" i="7"/>
  <c r="H7" i="7"/>
  <c r="F7" i="7"/>
  <c r="G7" i="7"/>
  <c r="F7" i="9"/>
  <c r="B7" i="9"/>
  <c r="C7" i="9"/>
  <c r="H5" i="7" l="1"/>
  <c r="E6" i="7"/>
  <c r="E5" i="7"/>
  <c r="I5" i="7"/>
  <c r="G5" i="7"/>
  <c r="I6" i="7"/>
  <c r="F5" i="7"/>
  <c r="G6" i="7"/>
  <c r="F6" i="7"/>
  <c r="H6" i="7"/>
  <c r="C10" i="5"/>
  <c r="D10" i="5"/>
  <c r="E10" i="5"/>
  <c r="F10" i="5"/>
  <c r="B10" i="5"/>
  <c r="C32" i="8"/>
  <c r="D32" i="8"/>
  <c r="E32" i="8"/>
  <c r="F32" i="8"/>
  <c r="B32" i="8"/>
  <c r="C29" i="8"/>
  <c r="D29" i="8"/>
  <c r="E29" i="8"/>
  <c r="F29" i="8"/>
  <c r="B29" i="8"/>
  <c r="C27" i="8"/>
  <c r="D27" i="8"/>
  <c r="E27" i="8"/>
  <c r="F27" i="8"/>
  <c r="B27" i="8"/>
  <c r="C25" i="8"/>
  <c r="D25" i="8"/>
  <c r="E25" i="8"/>
  <c r="F25" i="8"/>
  <c r="B25" i="8"/>
  <c r="C23" i="8"/>
  <c r="C22" i="8" s="1"/>
  <c r="D23" i="8"/>
  <c r="E23" i="8"/>
  <c r="E22" i="8" s="1"/>
  <c r="F23" i="8"/>
  <c r="F22" i="8" s="1"/>
  <c r="B23" i="8"/>
  <c r="C16" i="8"/>
  <c r="D16" i="8"/>
  <c r="E16" i="8"/>
  <c r="F16" i="8"/>
  <c r="B16" i="8"/>
  <c r="F19" i="8"/>
  <c r="E19" i="8"/>
  <c r="D19" i="8"/>
  <c r="C19" i="8"/>
  <c r="B19" i="8"/>
  <c r="C14" i="8"/>
  <c r="D14" i="8"/>
  <c r="E14" i="8"/>
  <c r="F14" i="8"/>
  <c r="B14" i="8"/>
  <c r="C12" i="8"/>
  <c r="D12" i="8"/>
  <c r="E12" i="8"/>
  <c r="F12" i="8"/>
  <c r="B12" i="8"/>
  <c r="C10" i="8"/>
  <c r="D10" i="8"/>
  <c r="E10" i="8"/>
  <c r="F10" i="8"/>
  <c r="B10" i="8"/>
  <c r="D22" i="3"/>
  <c r="D27" i="3"/>
  <c r="E27" i="3"/>
  <c r="F27" i="3"/>
  <c r="G27" i="3"/>
  <c r="C27" i="3"/>
  <c r="D23" i="3"/>
  <c r="E23" i="3"/>
  <c r="E22" i="3" s="1"/>
  <c r="F23" i="3"/>
  <c r="F22" i="3" s="1"/>
  <c r="G23" i="3"/>
  <c r="G22" i="3" s="1"/>
  <c r="C23" i="3"/>
  <c r="D10" i="3"/>
  <c r="D9" i="3" s="1"/>
  <c r="E10" i="3"/>
  <c r="E9" i="3" s="1"/>
  <c r="F10" i="3"/>
  <c r="F9" i="3" s="1"/>
  <c r="G10" i="3"/>
  <c r="G9" i="3" s="1"/>
  <c r="C10" i="3"/>
  <c r="C9" i="3" s="1"/>
  <c r="F16" i="10"/>
  <c r="G16" i="10"/>
  <c r="G39" i="10"/>
  <c r="H39" i="10" s="1"/>
  <c r="I39" i="10" s="1"/>
  <c r="J39" i="10" s="1"/>
  <c r="J28" i="10"/>
  <c r="I28" i="10"/>
  <c r="H28" i="10"/>
  <c r="G28" i="10"/>
  <c r="F28" i="10"/>
  <c r="J19" i="10"/>
  <c r="I19" i="10"/>
  <c r="H19" i="10"/>
  <c r="G19" i="10"/>
  <c r="F19" i="10"/>
  <c r="J16" i="10"/>
  <c r="I16" i="10"/>
  <c r="H16" i="10"/>
  <c r="C22" i="3" l="1"/>
  <c r="B22" i="8"/>
  <c r="C9" i="8"/>
  <c r="D22" i="8"/>
  <c r="B9" i="8"/>
  <c r="F9" i="8"/>
  <c r="E9" i="8"/>
  <c r="D9" i="8"/>
  <c r="H22" i="10"/>
  <c r="H29" i="10" s="1"/>
  <c r="H34" i="10" s="1"/>
  <c r="H35" i="10" s="1"/>
  <c r="G22" i="10"/>
  <c r="G29" i="10" s="1"/>
  <c r="F22" i="10"/>
  <c r="F29" i="10" s="1"/>
  <c r="I22" i="10"/>
  <c r="I29" i="10" s="1"/>
  <c r="I34" i="10" s="1"/>
  <c r="I35" i="10" s="1"/>
  <c r="J22" i="10"/>
  <c r="J29" i="10" s="1"/>
  <c r="J34" i="10" s="1"/>
  <c r="J35" i="10" s="1"/>
</calcChain>
</file>

<file path=xl/sharedStrings.xml><?xml version="1.0" encoding="utf-8"?>
<sst xmlns="http://schemas.openxmlformats.org/spreadsheetml/2006/main" count="240" uniqueCount="111">
  <si>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</si>
  <si>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</si>
  <si>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</si>
  <si>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</si>
  <si>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</si>
  <si>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</si>
  <si>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</si>
  <si>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</si>
  <si>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</si>
  <si>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</si>
  <si>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</si>
  <si>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</si>
  <si>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</si>
  <si>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</si>
  <si>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</si>
  <si>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</si>
  <si>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</si>
  <si>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</si>
  <si>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</si>
  <si>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</si>
  <si>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</si>
  <si>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</si>
  <si>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NAZIV PROGRAMA</t>
  </si>
  <si>
    <t>NAZIV AKTIVNOSTI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</si>
  <si>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</si>
  <si>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</si>
  <si>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</si>
  <si>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</si>
  <si>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</si>
  <si>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</si>
  <si>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</si>
  <si>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</si>
  <si>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</si>
  <si>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</si>
  <si>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</si>
  <si>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</si>
  <si>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</si>
  <si>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</si>
  <si>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</si>
  <si>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</si>
  <si>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</si>
  <si>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</si>
  <si>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</si>
  <si>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</si>
  <si>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</si>
  <si>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</si>
  <si>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</si>
  <si>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</si>
  <si>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</si>
  <si>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</si>
  <si>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</si>
  <si>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</si>
  <si>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</si>
  <si>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Izvršenje 2023.</t>
  </si>
  <si>
    <t>PRIHODI I RASHODI PREMA EKONOMSKOJ KLASIFIKACIJI</t>
  </si>
  <si>
    <t>PRIHODI I RASHODI PREMA IZVORIMA FINANCIRANJA</t>
  </si>
  <si>
    <t xml:space="preserve">B. RAČUN FINANCIRANJA </t>
  </si>
  <si>
    <t>RAČUN FINANCIRANJA PREMA EKONOMSKOJ KLASIFIKACIJI</t>
  </si>
  <si>
    <t>RAČUN FINANCIRANJA PREMA IZVORIMA FINANCIRANJA</t>
  </si>
  <si>
    <t>Tekući plan 2024.</t>
  </si>
  <si>
    <t>Plan 2025.</t>
  </si>
  <si>
    <t>Projekcija 
 2026.</t>
  </si>
  <si>
    <t>Projekcija 
2027.</t>
  </si>
  <si>
    <t>Projekcija
 2026.</t>
  </si>
  <si>
    <t>Razred/ skupina</t>
  </si>
  <si>
    <t>UKUPNO RASHODI</t>
  </si>
  <si>
    <t>UKUPNO PRIHODI</t>
  </si>
  <si>
    <t>Projekcija 
 2027.</t>
  </si>
  <si>
    <t>UKUPNO PRIMICI</t>
  </si>
  <si>
    <t>UKUPNO IZDACI</t>
  </si>
  <si>
    <t>Plan  2025.</t>
  </si>
  <si>
    <t>Brojčana oznaka i naziv</t>
  </si>
  <si>
    <t>Prihodi od imovine</t>
  </si>
  <si>
    <t>Prihodi od upravnih i admisttrativnih pristojbi..</t>
  </si>
  <si>
    <t>Prihodi od prodaje proizvoda i robe te pruženih uslug</t>
  </si>
  <si>
    <t>Financijski rashodi</t>
  </si>
  <si>
    <t>Rashodi za nabavu proizvedene dugotrajne imovine</t>
  </si>
  <si>
    <t>Rashodi za dodatna ulaganja na nefinancijskoj imovini</t>
  </si>
  <si>
    <t>31 Vlastiti prihodi</t>
  </si>
  <si>
    <t xml:space="preserve">  52 Ostale pomoći</t>
  </si>
  <si>
    <t>55 Refundacije iz pomoći EU</t>
  </si>
  <si>
    <t>6 Donacije</t>
  </si>
  <si>
    <t>61 donacije</t>
  </si>
  <si>
    <t>09, Obrazovanje</t>
  </si>
  <si>
    <t>091, Predškolsko i osnovno obrazovanje</t>
  </si>
  <si>
    <t>Program 1019 Redovan rad Dječjeg vrtića</t>
  </si>
  <si>
    <t>Aktivnost A101900 Redovan rad dječjeg vrtića</t>
  </si>
  <si>
    <t>Izvor financiranja 11</t>
  </si>
  <si>
    <t>Opći prihodi i primici</t>
  </si>
  <si>
    <t>Materijalni rashododi</t>
  </si>
  <si>
    <t>Izvor financiranja 43</t>
  </si>
  <si>
    <t>Izvor financiranja 31</t>
  </si>
  <si>
    <t>Vlastiti Prihodi</t>
  </si>
  <si>
    <t>rashodi za doodatna ulaganja na nefinnacijskoj</t>
  </si>
  <si>
    <t>Ostali prihodi za posebne namjene</t>
  </si>
  <si>
    <t>Izvor financiranja 52</t>
  </si>
  <si>
    <t>Ostale pomoći</t>
  </si>
  <si>
    <t>Izvor financiranja 55</t>
  </si>
  <si>
    <t>Refundacije iz pomoći EU</t>
  </si>
  <si>
    <t>Izvor financiranja 61</t>
  </si>
  <si>
    <t>Donacije</t>
  </si>
  <si>
    <t>Upravno vijeće</t>
  </si>
  <si>
    <t>Dječji vrtić JUREK</t>
  </si>
  <si>
    <t>Novo naselje 4, 49245 Gornja Stubica</t>
  </si>
  <si>
    <t>PRIJEDLOG FINANCIJSKOG PLANA DJEČJEG VRTIĆA JUREK ZA 2025. GODINU SA PROJEKCIJAMA ZA 2026. I 2027. GODINU</t>
  </si>
  <si>
    <t>Predsjednica Upravnog vijeća:</t>
  </si>
  <si>
    <t>Marina Sviben Družinec</t>
  </si>
  <si>
    <t>KLASA:400-02/24-01/3</t>
  </si>
  <si>
    <t>URBROJ:2113-60-03-24-3</t>
  </si>
  <si>
    <t>Gornja Stubica, 25.10.2024.</t>
  </si>
  <si>
    <t>Na temelju članka 36. Zakona o ustanovama (NN 76/93, 29/97, 47/99, 35/08, 127/19, 151/22), članka 50. Statuta Dječjeg vrtića JUREK (KLASA:601-02/22-02/7; URBROJ: 2113-06-03-22-4 od 15. studenog 2022. godine), i članka 25. Zakona o proračunu ( NN 144/21), Upravno vijeće Dječjeg vrtića na svojoj 47. sjednici održanoj dana 25.10. 2024. godine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</si>
</sst>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center" vertical="center"/>
    </xf>
    <xf numFmtId="0" fontId="19" fillId="0" borderId="0" xfId="0" applyFont="1"/>
    <xf numFmtId="3" fontId="6" fillId="0" borderId="3" xfId="0" applyNumberFormat="1" applyFont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3" fontId="6" fillId="2" borderId="4" xfId="0" applyNumberFormat="1" applyFont="1" applyFill="1" applyBorder="1" applyAlignment="1">
      <alignment horizontal="center"/>
    </xf>
    <xf numFmtId="0" fontId="0" fillId="0" borderId="3" xfId="0" applyBorder="1"/>
    <xf numFmtId="0" fontId="1" fillId="0" borderId="3" xfId="0" applyFont="1" applyBorder="1"/>
    <xf numFmtId="0" fontId="20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3" fontId="3" fillId="3" borderId="4" xfId="0" applyNumberFormat="1" applyFont="1" applyFill="1" applyBorder="1" applyAlignment="1">
      <alignment horizontal="right"/>
    </xf>
    <xf numFmtId="0" fontId="16" fillId="5" borderId="4" xfId="0" applyFont="1" applyFill="1" applyBorder="1" applyAlignment="1">
      <alignment horizontal="left" vertical="center" wrapText="1"/>
    </xf>
    <xf numFmtId="3" fontId="16" fillId="5" borderId="4" xfId="0" applyNumberFormat="1" applyFont="1" applyFill="1" applyBorder="1" applyAlignment="1">
      <alignment horizontal="right"/>
    </xf>
    <xf numFmtId="3" fontId="16" fillId="3" borderId="4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wrapText="1"/>
    </xf>
    <xf numFmtId="0" fontId="6" fillId="5" borderId="3" xfId="0" applyFont="1" applyFill="1" applyBorder="1" applyAlignment="1">
      <alignment horizontal="left" vertical="center" wrapText="1"/>
    </xf>
    <xf numFmtId="3" fontId="6" fillId="5" borderId="4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9" fillId="3" borderId="3" xfId="0" quotePrefix="1" applyFont="1" applyFill="1" applyBorder="1" applyAlignment="1">
      <alignment horizontal="left" vertical="center"/>
    </xf>
    <xf numFmtId="3" fontId="6" fillId="3" borderId="4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/>
    <xf numFmtId="0" fontId="9" fillId="5" borderId="3" xfId="0" applyFont="1" applyFill="1" applyBorder="1" applyAlignment="1">
      <alignment horizontal="left" vertical="center" wrapText="1"/>
    </xf>
    <xf numFmtId="0" fontId="22" fillId="0" borderId="0" xfId="0" applyFont="1"/>
    <xf numFmtId="0" fontId="24" fillId="0" borderId="0" xfId="0" applyFont="1"/>
    <xf numFmtId="0" fontId="12" fillId="0" borderId="0" xfId="0" applyFont="1"/>
    <xf numFmtId="0" fontId="23" fillId="0" borderId="0" xfId="0" applyFont="1" applyAlignment="1">
      <alignment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3" fontId="3" fillId="5" borderId="4" xfId="0" applyNumberFormat="1" applyFont="1" applyFill="1" applyBorder="1" applyAlignment="1">
      <alignment horizontal="right"/>
    </xf>
    <xf numFmtId="0" fontId="8" fillId="5" borderId="3" xfId="0" quotePrefix="1" applyFont="1" applyFill="1" applyBorder="1" applyAlignment="1">
      <alignment horizontal="left" vertical="center" wrapText="1"/>
    </xf>
    <xf numFmtId="3" fontId="3" fillId="5" borderId="3" xfId="0" applyNumberFormat="1" applyFont="1" applyFill="1" applyBorder="1" applyAlignment="1">
      <alignment horizontal="right"/>
    </xf>
    <xf numFmtId="0" fontId="26" fillId="0" borderId="0" xfId="0" applyFont="1"/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6" fillId="0" borderId="5" xfId="0" quotePrefix="1" applyFont="1" applyBorder="1" applyAlignment="1">
      <alignment horizontal="left" wrapText="1"/>
    </xf>
    <xf numFmtId="0" fontId="6" fillId="0" borderId="6" xfId="0" quotePrefix="1" applyFont="1" applyBorder="1" applyAlignment="1">
      <alignment horizontal="left" wrapText="1"/>
    </xf>
    <xf numFmtId="0" fontId="6" fillId="0" borderId="6" xfId="0" quotePrefix="1" applyFont="1" applyBorder="1" applyAlignment="1">
      <alignment horizontal="center" wrapText="1"/>
    </xf>
    <xf numFmtId="0" fontId="6" fillId="0" borderId="6" xfId="0" quotePrefix="1" applyFont="1" applyBorder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0" fontId="9" fillId="3" borderId="9" xfId="0" applyFont="1" applyFill="1" applyBorder="1" applyAlignment="1">
      <alignment horizontal="left" vertical="center"/>
    </xf>
    <xf numFmtId="3" fontId="6" fillId="0" borderId="10" xfId="0" applyNumberFormat="1" applyFont="1" applyBorder="1" applyAlignment="1">
      <alignment horizontal="right" wrapText="1"/>
    </xf>
    <xf numFmtId="3" fontId="6" fillId="3" borderId="13" xfId="0" applyNumberFormat="1" applyFont="1" applyFill="1" applyBorder="1" applyAlignment="1">
      <alignment horizontal="right"/>
    </xf>
    <xf numFmtId="3" fontId="6" fillId="3" borderId="14" xfId="0" applyNumberFormat="1" applyFont="1" applyFill="1" applyBorder="1" applyAlignment="1">
      <alignment horizontal="right"/>
    </xf>
    <xf numFmtId="0" fontId="21" fillId="0" borderId="0" xfId="0" applyFont="1"/>
    <xf numFmtId="0" fontId="25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9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9" xfId="0" quotePrefix="1" applyFont="1" applyBorder="1" applyAlignment="1">
      <alignment horizontal="left" vertical="center"/>
    </xf>
    <xf numFmtId="0" fontId="9" fillId="0" borderId="9" xfId="0" quotePrefix="1" applyFont="1" applyBorder="1" applyAlignment="1">
      <alignment horizontal="left" vertical="center" wrapText="1"/>
    </xf>
    <xf numFmtId="0" fontId="9" fillId="3" borderId="11" xfId="0" quotePrefix="1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vertical="center" wrapText="1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tabSelected="1" workbookViewId="0">
      <selection activeCell="A7" sqref="A7:J7"/>
    </sheetView>
  </sheetViews>
  <sheetFormatPr defaultRowHeight="15" x14ac:dyDescent="0.25"/>
  <cols>
    <col min="5" max="10" width="25.28515625" customWidth="1"/>
  </cols>
  <sheetData>
    <row r="1" spans="1:14" ht="29.25" customHeight="1" x14ac:dyDescent="0.25">
      <c r="A1" s="118" t="s">
        <v>102</v>
      </c>
      <c r="B1" s="118"/>
      <c r="C1" s="118"/>
      <c r="D1" s="118"/>
      <c r="E1" s="86"/>
      <c r="F1" s="77"/>
      <c r="G1" s="77"/>
      <c r="H1" s="77"/>
      <c r="I1" s="77"/>
      <c r="J1" s="77"/>
      <c r="K1" s="77"/>
      <c r="L1" s="77"/>
      <c r="M1" s="77"/>
      <c r="N1" s="77"/>
    </row>
    <row r="2" spans="1:14" s="79" customFormat="1" ht="15.75" x14ac:dyDescent="0.2">
      <c r="A2" s="118" t="s">
        <v>103</v>
      </c>
      <c r="B2" s="118"/>
      <c r="C2" s="118"/>
      <c r="D2" s="118"/>
      <c r="E2" s="118"/>
      <c r="F2" s="78"/>
      <c r="G2" s="78"/>
      <c r="H2" s="78"/>
      <c r="I2" s="78"/>
      <c r="J2" s="78"/>
      <c r="K2" s="78"/>
      <c r="L2" s="78"/>
      <c r="M2" s="78"/>
      <c r="N2" s="78"/>
    </row>
    <row r="3" spans="1:14" s="79" customFormat="1" ht="15.75" x14ac:dyDescent="0.2">
      <c r="A3" s="118" t="s">
        <v>101</v>
      </c>
      <c r="B3" s="118"/>
      <c r="C3" s="118"/>
      <c r="D3" s="118"/>
      <c r="E3" s="118"/>
      <c r="F3" s="78"/>
      <c r="G3" s="78"/>
      <c r="H3" s="78"/>
      <c r="I3" s="78"/>
      <c r="J3" s="78"/>
      <c r="K3" s="78"/>
      <c r="L3" s="78"/>
      <c r="M3" s="78"/>
      <c r="N3" s="78"/>
    </row>
    <row r="4" spans="1:14" s="79" customFormat="1" ht="15.75" x14ac:dyDescent="0.2">
      <c r="A4" s="118" t="s">
        <v>107</v>
      </c>
      <c r="B4" s="118"/>
      <c r="C4" s="118"/>
      <c r="D4" s="118"/>
      <c r="E4" s="86"/>
      <c r="F4" s="78"/>
      <c r="G4" s="78"/>
      <c r="H4" s="78"/>
      <c r="I4" s="78"/>
      <c r="J4" s="78"/>
      <c r="K4" s="78"/>
      <c r="L4" s="78"/>
      <c r="M4" s="78"/>
      <c r="N4" s="78"/>
    </row>
    <row r="5" spans="1:14" s="79" customFormat="1" ht="15.75" x14ac:dyDescent="0.2">
      <c r="A5" s="118" t="s">
        <v>108</v>
      </c>
      <c r="B5" s="118"/>
      <c r="C5" s="118"/>
      <c r="D5" s="118"/>
      <c r="E5" s="86"/>
      <c r="F5" s="78"/>
      <c r="G5" s="78"/>
      <c r="H5" s="78"/>
      <c r="I5" s="78"/>
      <c r="J5" s="78"/>
      <c r="K5" s="78"/>
      <c r="L5" s="78"/>
      <c r="M5" s="78"/>
      <c r="N5" s="78"/>
    </row>
    <row r="6" spans="1:14" s="79" customFormat="1" ht="15.75" x14ac:dyDescent="0.2">
      <c r="A6" s="118" t="s">
        <v>109</v>
      </c>
      <c r="B6" s="118"/>
      <c r="C6" s="118"/>
      <c r="D6" s="118"/>
      <c r="E6" s="86"/>
      <c r="F6" s="78"/>
      <c r="G6" s="78"/>
      <c r="H6" s="78"/>
      <c r="I6" s="78"/>
      <c r="J6" s="78"/>
      <c r="K6" s="78"/>
      <c r="L6" s="78"/>
      <c r="M6" s="78"/>
      <c r="N6" s="78"/>
    </row>
    <row r="7" spans="1:14" s="79" customFormat="1" ht="58.5" customHeight="1" x14ac:dyDescent="0.2">
      <c r="A7" s="130" t="s">
        <v>110</v>
      </c>
      <c r="B7" s="130"/>
      <c r="C7" s="130"/>
      <c r="D7" s="130"/>
      <c r="E7" s="130"/>
      <c r="F7" s="130"/>
      <c r="G7" s="130"/>
      <c r="H7" s="130"/>
      <c r="I7" s="130"/>
      <c r="J7" s="130"/>
      <c r="K7" s="80"/>
      <c r="L7" s="80"/>
      <c r="M7" s="78"/>
      <c r="N7" s="78"/>
    </row>
    <row r="8" spans="1:14" ht="20.25" customHeight="1" x14ac:dyDescent="0.25">
      <c r="A8" s="129" t="s">
        <v>104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77"/>
      <c r="N8" s="77"/>
    </row>
    <row r="9" spans="1:14" x14ac:dyDescent="0.2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1" spans="1:14" ht="15.75" customHeight="1" x14ac:dyDescent="0.25">
      <c r="A11" s="107" t="s">
        <v>16</v>
      </c>
      <c r="B11" s="107"/>
      <c r="C11" s="107"/>
      <c r="D11" s="107"/>
      <c r="E11" s="107"/>
      <c r="F11" s="107"/>
      <c r="G11" s="107"/>
      <c r="H11" s="107"/>
      <c r="I11" s="107"/>
      <c r="J11" s="107"/>
    </row>
    <row r="12" spans="1:14" ht="20.25" customHeight="1" x14ac:dyDescent="0.25">
      <c r="A12" s="4"/>
      <c r="B12" s="4"/>
      <c r="C12" s="4"/>
      <c r="D12" s="4"/>
      <c r="E12" s="4"/>
      <c r="F12" s="4"/>
      <c r="G12" s="4"/>
      <c r="H12" s="4"/>
      <c r="I12" s="5"/>
      <c r="J12" s="5"/>
    </row>
    <row r="13" spans="1:14" ht="15.75" x14ac:dyDescent="0.25">
      <c r="A13" s="107" t="s">
        <v>24</v>
      </c>
      <c r="B13" s="107"/>
      <c r="C13" s="107"/>
      <c r="D13" s="107"/>
      <c r="E13" s="107"/>
      <c r="F13" s="107"/>
      <c r="G13" s="107"/>
      <c r="H13" s="107"/>
      <c r="I13" s="107"/>
      <c r="J13" s="107"/>
    </row>
    <row r="14" spans="1:14" ht="18.75" thickBot="1" x14ac:dyDescent="0.3">
      <c r="A14" s="1"/>
      <c r="B14" s="2"/>
      <c r="C14" s="2"/>
      <c r="D14" s="2"/>
      <c r="E14" s="4"/>
      <c r="F14" s="87"/>
      <c r="G14" s="87"/>
      <c r="H14" s="87"/>
      <c r="I14" s="87"/>
      <c r="J14" s="88" t="s">
        <v>31</v>
      </c>
    </row>
    <row r="15" spans="1:14" ht="25.5" x14ac:dyDescent="0.25">
      <c r="A15" s="89"/>
      <c r="B15" s="90"/>
      <c r="C15" s="90"/>
      <c r="D15" s="91"/>
      <c r="E15" s="92"/>
      <c r="F15" s="93" t="s">
        <v>53</v>
      </c>
      <c r="G15" s="93" t="s">
        <v>59</v>
      </c>
      <c r="H15" s="93" t="s">
        <v>60</v>
      </c>
      <c r="I15" s="93" t="s">
        <v>61</v>
      </c>
      <c r="J15" s="94" t="s">
        <v>62</v>
      </c>
    </row>
    <row r="16" spans="1:14" x14ac:dyDescent="0.25">
      <c r="A16" s="121" t="s">
        <v>0</v>
      </c>
      <c r="B16" s="106"/>
      <c r="C16" s="106"/>
      <c r="D16" s="106"/>
      <c r="E16" s="122"/>
      <c r="F16" s="27">
        <f>F17+F18</f>
        <v>460517.44</v>
      </c>
      <c r="G16" s="27">
        <f t="shared" ref="G16:J16" si="0">G17+G18</f>
        <v>717240</v>
      </c>
      <c r="H16" s="27">
        <f t="shared" si="0"/>
        <v>762600</v>
      </c>
      <c r="I16" s="27">
        <f t="shared" si="0"/>
        <v>768600</v>
      </c>
      <c r="J16" s="95">
        <f t="shared" si="0"/>
        <v>772600</v>
      </c>
    </row>
    <row r="17" spans="1:10" x14ac:dyDescent="0.25">
      <c r="A17" s="123" t="s">
        <v>32</v>
      </c>
      <c r="B17" s="124"/>
      <c r="C17" s="124"/>
      <c r="D17" s="124"/>
      <c r="E17" s="120"/>
      <c r="F17" s="28">
        <v>460517.44</v>
      </c>
      <c r="G17" s="28">
        <v>717240</v>
      </c>
      <c r="H17" s="28">
        <v>762600</v>
      </c>
      <c r="I17" s="28">
        <v>768600</v>
      </c>
      <c r="J17" s="96">
        <v>772600</v>
      </c>
    </row>
    <row r="18" spans="1:10" x14ac:dyDescent="0.25">
      <c r="A18" s="125" t="s">
        <v>33</v>
      </c>
      <c r="B18" s="120"/>
      <c r="C18" s="120"/>
      <c r="D18" s="120"/>
      <c r="E18" s="120"/>
      <c r="F18" s="28">
        <v>0</v>
      </c>
      <c r="G18" s="28">
        <v>0</v>
      </c>
      <c r="H18" s="28">
        <v>0</v>
      </c>
      <c r="I18" s="28">
        <v>0</v>
      </c>
      <c r="J18" s="96">
        <v>0</v>
      </c>
    </row>
    <row r="19" spans="1:10" x14ac:dyDescent="0.25">
      <c r="A19" s="97" t="s">
        <v>1</v>
      </c>
      <c r="B19" s="33"/>
      <c r="C19" s="33"/>
      <c r="D19" s="33"/>
      <c r="E19" s="33"/>
      <c r="F19" s="27">
        <f>F20+F21</f>
        <v>451044.56</v>
      </c>
      <c r="G19" s="27">
        <f t="shared" ref="G19:J19" si="1">G20+G21</f>
        <v>729847.47</v>
      </c>
      <c r="H19" s="27">
        <f t="shared" si="1"/>
        <v>783600</v>
      </c>
      <c r="I19" s="27">
        <f t="shared" si="1"/>
        <v>768600</v>
      </c>
      <c r="J19" s="95">
        <f t="shared" si="1"/>
        <v>772600</v>
      </c>
    </row>
    <row r="20" spans="1:10" x14ac:dyDescent="0.25">
      <c r="A20" s="126" t="s">
        <v>34</v>
      </c>
      <c r="B20" s="124"/>
      <c r="C20" s="124"/>
      <c r="D20" s="124"/>
      <c r="E20" s="124"/>
      <c r="F20" s="28">
        <v>440841.65</v>
      </c>
      <c r="G20" s="28">
        <v>685647.47</v>
      </c>
      <c r="H20" s="28">
        <v>772100</v>
      </c>
      <c r="I20" s="28">
        <v>759600</v>
      </c>
      <c r="J20" s="98">
        <v>760600</v>
      </c>
    </row>
    <row r="21" spans="1:10" x14ac:dyDescent="0.25">
      <c r="A21" s="125" t="s">
        <v>35</v>
      </c>
      <c r="B21" s="120"/>
      <c r="C21" s="120"/>
      <c r="D21" s="120"/>
      <c r="E21" s="120"/>
      <c r="F21" s="28">
        <v>10202.91</v>
      </c>
      <c r="G21" s="28">
        <v>44200</v>
      </c>
      <c r="H21" s="28">
        <v>11500</v>
      </c>
      <c r="I21" s="28">
        <v>9000</v>
      </c>
      <c r="J21" s="98">
        <v>12000</v>
      </c>
    </row>
    <row r="22" spans="1:10" ht="15.75" thickBot="1" x14ac:dyDescent="0.3">
      <c r="A22" s="127" t="s">
        <v>45</v>
      </c>
      <c r="B22" s="128"/>
      <c r="C22" s="128"/>
      <c r="D22" s="128"/>
      <c r="E22" s="128"/>
      <c r="F22" s="99">
        <f>F16-F19</f>
        <v>9472.8800000000047</v>
      </c>
      <c r="G22" s="99">
        <f t="shared" ref="G22:J22" si="2">G16-G19</f>
        <v>-12607.469999999972</v>
      </c>
      <c r="H22" s="99">
        <f t="shared" si="2"/>
        <v>-21000</v>
      </c>
      <c r="I22" s="99">
        <f t="shared" si="2"/>
        <v>0</v>
      </c>
      <c r="J22" s="100">
        <f t="shared" si="2"/>
        <v>0</v>
      </c>
    </row>
    <row r="23" spans="1:10" ht="18" x14ac:dyDescent="0.25">
      <c r="A23" s="4"/>
      <c r="B23" s="18"/>
      <c r="C23" s="18"/>
      <c r="D23" s="18"/>
      <c r="E23" s="18"/>
      <c r="F23" s="18"/>
      <c r="G23" s="18"/>
      <c r="H23" s="19"/>
      <c r="I23" s="19"/>
      <c r="J23" s="19"/>
    </row>
    <row r="24" spans="1:10" ht="15.75" x14ac:dyDescent="0.25">
      <c r="A24" s="107" t="s">
        <v>25</v>
      </c>
      <c r="B24" s="108"/>
      <c r="C24" s="108"/>
      <c r="D24" s="108"/>
      <c r="E24" s="108"/>
      <c r="F24" s="108"/>
      <c r="G24" s="108"/>
      <c r="H24" s="108"/>
      <c r="I24" s="108"/>
      <c r="J24" s="108"/>
    </row>
    <row r="25" spans="1:10" ht="21.75" customHeight="1" x14ac:dyDescent="0.25">
      <c r="A25" s="23"/>
      <c r="B25" s="24"/>
      <c r="C25" s="24"/>
      <c r="D25" s="25"/>
      <c r="E25" s="26"/>
      <c r="F25" s="3" t="s">
        <v>53</v>
      </c>
      <c r="G25" s="3" t="s">
        <v>59</v>
      </c>
      <c r="H25" s="3" t="s">
        <v>60</v>
      </c>
      <c r="I25" s="3" t="s">
        <v>61</v>
      </c>
      <c r="J25" s="3" t="s">
        <v>62</v>
      </c>
    </row>
    <row r="26" spans="1:10" x14ac:dyDescent="0.25">
      <c r="A26" s="119" t="s">
        <v>36</v>
      </c>
      <c r="B26" s="120"/>
      <c r="C26" s="120"/>
      <c r="D26" s="120"/>
      <c r="E26" s="120"/>
      <c r="F26" s="28">
        <v>0</v>
      </c>
      <c r="G26" s="28">
        <v>0</v>
      </c>
      <c r="H26" s="28">
        <v>0</v>
      </c>
      <c r="I26" s="28">
        <v>0</v>
      </c>
      <c r="J26" s="34">
        <v>0</v>
      </c>
    </row>
    <row r="27" spans="1:10" x14ac:dyDescent="0.25">
      <c r="A27" s="119" t="s">
        <v>37</v>
      </c>
      <c r="B27" s="120"/>
      <c r="C27" s="120"/>
      <c r="D27" s="120"/>
      <c r="E27" s="120"/>
      <c r="F27" s="28">
        <v>0</v>
      </c>
      <c r="G27" s="28">
        <v>0</v>
      </c>
      <c r="H27" s="28">
        <v>0</v>
      </c>
      <c r="I27" s="28">
        <v>0</v>
      </c>
      <c r="J27" s="34">
        <v>0</v>
      </c>
    </row>
    <row r="28" spans="1:10" x14ac:dyDescent="0.25">
      <c r="A28" s="105" t="s">
        <v>2</v>
      </c>
      <c r="B28" s="106"/>
      <c r="C28" s="106"/>
      <c r="D28" s="106"/>
      <c r="E28" s="106"/>
      <c r="F28" s="27">
        <f>F26-F27</f>
        <v>0</v>
      </c>
      <c r="G28" s="27">
        <f t="shared" ref="G28:J28" si="3">G26-G27</f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</row>
    <row r="29" spans="1:10" x14ac:dyDescent="0.25">
      <c r="A29" s="105" t="s">
        <v>46</v>
      </c>
      <c r="B29" s="106"/>
      <c r="C29" s="106"/>
      <c r="D29" s="106"/>
      <c r="E29" s="106"/>
      <c r="F29" s="27">
        <f>F22+F28</f>
        <v>9472.8800000000047</v>
      </c>
      <c r="G29" s="27">
        <f>G22+G28</f>
        <v>-12607.469999999972</v>
      </c>
      <c r="H29" s="27">
        <f>H22+H28</f>
        <v>-21000</v>
      </c>
      <c r="I29" s="27">
        <f>I22+I28</f>
        <v>0</v>
      </c>
      <c r="J29" s="27">
        <f>J22+J28</f>
        <v>0</v>
      </c>
    </row>
    <row r="30" spans="1:10" ht="18" x14ac:dyDescent="0.25">
      <c r="A30" s="17"/>
      <c r="B30" s="18"/>
      <c r="C30" s="18"/>
      <c r="D30" s="18"/>
      <c r="E30" s="18"/>
      <c r="F30" s="18"/>
      <c r="G30" s="18"/>
      <c r="H30" s="19"/>
      <c r="I30" s="19"/>
      <c r="J30" s="19"/>
    </row>
    <row r="31" spans="1:10" ht="15.75" x14ac:dyDescent="0.25">
      <c r="A31" s="107" t="s">
        <v>47</v>
      </c>
      <c r="B31" s="108"/>
      <c r="C31" s="108"/>
      <c r="D31" s="108"/>
      <c r="E31" s="108"/>
      <c r="F31" s="108"/>
      <c r="G31" s="108"/>
      <c r="H31" s="108"/>
      <c r="I31" s="108"/>
      <c r="J31" s="108"/>
    </row>
    <row r="32" spans="1:10" ht="25.5" x14ac:dyDescent="0.25">
      <c r="A32" s="23"/>
      <c r="B32" s="24"/>
      <c r="C32" s="24"/>
      <c r="D32" s="25"/>
      <c r="E32" s="26"/>
      <c r="F32" s="3" t="s">
        <v>53</v>
      </c>
      <c r="G32" s="3" t="s">
        <v>59</v>
      </c>
      <c r="H32" s="3" t="s">
        <v>60</v>
      </c>
      <c r="I32" s="3" t="s">
        <v>61</v>
      </c>
      <c r="J32" s="3" t="s">
        <v>62</v>
      </c>
    </row>
    <row r="33" spans="1:10" ht="15" customHeight="1" x14ac:dyDescent="0.25">
      <c r="A33" s="109" t="s">
        <v>48</v>
      </c>
      <c r="B33" s="110"/>
      <c r="C33" s="110"/>
      <c r="D33" s="110"/>
      <c r="E33" s="111"/>
      <c r="F33" s="35">
        <v>3135</v>
      </c>
      <c r="G33" s="35">
        <v>12607</v>
      </c>
      <c r="H33" s="35">
        <v>21000</v>
      </c>
      <c r="I33" s="35">
        <v>0</v>
      </c>
      <c r="J33" s="36">
        <v>0</v>
      </c>
    </row>
    <row r="34" spans="1:10" ht="15" customHeight="1" x14ac:dyDescent="0.25">
      <c r="A34" s="105" t="s">
        <v>49</v>
      </c>
      <c r="B34" s="106"/>
      <c r="C34" s="106"/>
      <c r="D34" s="106"/>
      <c r="E34" s="106"/>
      <c r="F34" s="37">
        <v>12607</v>
      </c>
      <c r="G34" s="37">
        <v>0</v>
      </c>
      <c r="H34" s="37">
        <f>H29+H33</f>
        <v>0</v>
      </c>
      <c r="I34" s="37">
        <f>I29+I33</f>
        <v>0</v>
      </c>
      <c r="J34" s="38">
        <f>J29+J33</f>
        <v>0</v>
      </c>
    </row>
    <row r="35" spans="1:10" ht="45" customHeight="1" x14ac:dyDescent="0.25">
      <c r="A35" s="112" t="s">
        <v>50</v>
      </c>
      <c r="B35" s="113"/>
      <c r="C35" s="113"/>
      <c r="D35" s="113"/>
      <c r="E35" s="114"/>
      <c r="F35" s="37">
        <v>12607</v>
      </c>
      <c r="G35" s="37">
        <v>0</v>
      </c>
      <c r="H35" s="37">
        <f>H22+H28+H33-H34</f>
        <v>0</v>
      </c>
      <c r="I35" s="37">
        <f>I22+I28+I33-I34</f>
        <v>0</v>
      </c>
      <c r="J35" s="38">
        <f>J22+J28+J33-J34</f>
        <v>0</v>
      </c>
    </row>
    <row r="36" spans="1:10" ht="15.75" x14ac:dyDescent="0.25">
      <c r="A36" s="39"/>
      <c r="B36" s="40"/>
      <c r="C36" s="40"/>
      <c r="D36" s="40"/>
      <c r="E36" s="40"/>
      <c r="F36" s="40"/>
      <c r="G36" s="40"/>
      <c r="H36" s="40"/>
      <c r="I36" s="40"/>
      <c r="J36" s="40"/>
    </row>
    <row r="37" spans="1:10" ht="15.75" x14ac:dyDescent="0.25">
      <c r="A37" s="115" t="s">
        <v>44</v>
      </c>
      <c r="B37" s="115"/>
      <c r="C37" s="115"/>
      <c r="D37" s="115"/>
      <c r="E37" s="115"/>
      <c r="F37" s="115"/>
      <c r="G37" s="115"/>
      <c r="H37" s="115"/>
      <c r="I37" s="115"/>
      <c r="J37" s="115"/>
    </row>
    <row r="38" spans="1:10" ht="25.5" x14ac:dyDescent="0.25">
      <c r="A38" s="41"/>
      <c r="B38" s="42"/>
      <c r="C38" s="42"/>
      <c r="D38" s="43"/>
      <c r="E38" s="44"/>
      <c r="F38" s="45" t="s">
        <v>53</v>
      </c>
      <c r="G38" s="45" t="s">
        <v>59</v>
      </c>
      <c r="H38" s="45" t="s">
        <v>60</v>
      </c>
      <c r="I38" s="45" t="s">
        <v>61</v>
      </c>
      <c r="J38" s="45" t="s">
        <v>62</v>
      </c>
    </row>
    <row r="39" spans="1:10" x14ac:dyDescent="0.25">
      <c r="A39" s="109" t="s">
        <v>48</v>
      </c>
      <c r="B39" s="110"/>
      <c r="C39" s="110"/>
      <c r="D39" s="110"/>
      <c r="E39" s="111"/>
      <c r="F39" s="35">
        <v>0</v>
      </c>
      <c r="G39" s="35">
        <f>F42</f>
        <v>0</v>
      </c>
      <c r="H39" s="35">
        <f>G42</f>
        <v>0</v>
      </c>
      <c r="I39" s="35">
        <f>H42</f>
        <v>0</v>
      </c>
      <c r="J39" s="36">
        <f>I42</f>
        <v>0</v>
      </c>
    </row>
    <row r="40" spans="1:10" ht="28.5" customHeight="1" x14ac:dyDescent="0.25">
      <c r="A40" s="109" t="s">
        <v>51</v>
      </c>
      <c r="B40" s="110"/>
      <c r="C40" s="110"/>
      <c r="D40" s="110"/>
      <c r="E40" s="111"/>
      <c r="F40" s="35">
        <v>0</v>
      </c>
      <c r="G40" s="35">
        <v>0</v>
      </c>
      <c r="H40" s="35">
        <v>0</v>
      </c>
      <c r="I40" s="35">
        <v>0</v>
      </c>
      <c r="J40" s="36">
        <v>0</v>
      </c>
    </row>
    <row r="41" spans="1:10" x14ac:dyDescent="0.25">
      <c r="A41" s="109" t="s">
        <v>52</v>
      </c>
      <c r="B41" s="116"/>
      <c r="C41" s="116"/>
      <c r="D41" s="116"/>
      <c r="E41" s="117"/>
      <c r="F41" s="35">
        <v>0</v>
      </c>
      <c r="G41" s="35">
        <v>0</v>
      </c>
      <c r="H41" s="35">
        <v>0</v>
      </c>
      <c r="I41" s="35">
        <v>0</v>
      </c>
      <c r="J41" s="36">
        <v>0</v>
      </c>
    </row>
    <row r="42" spans="1:10" ht="15" customHeight="1" x14ac:dyDescent="0.25">
      <c r="A42" s="105" t="s">
        <v>49</v>
      </c>
      <c r="B42" s="106"/>
      <c r="C42" s="106"/>
      <c r="D42" s="106"/>
      <c r="E42" s="106"/>
      <c r="F42" s="29"/>
      <c r="G42" s="29"/>
      <c r="H42" s="29"/>
      <c r="I42" s="29"/>
      <c r="J42" s="46"/>
    </row>
    <row r="43" spans="1:10" ht="17.25" customHeight="1" x14ac:dyDescent="0.25"/>
    <row r="44" spans="1:10" x14ac:dyDescent="0.25">
      <c r="A44" s="103"/>
      <c r="B44" s="104"/>
      <c r="C44" s="104"/>
      <c r="D44" s="104"/>
      <c r="E44" s="104"/>
      <c r="F44" s="104"/>
      <c r="G44" s="104"/>
      <c r="H44" s="104"/>
      <c r="I44" s="104"/>
      <c r="J44" s="104"/>
    </row>
    <row r="45" spans="1:10" ht="9" customHeight="1" x14ac:dyDescent="0.25"/>
  </sheetData>
  <mergeCells count="31">
    <mergeCell ref="A5:D5"/>
    <mergeCell ref="A4:D4"/>
    <mergeCell ref="A6:D6"/>
    <mergeCell ref="A1:D1"/>
    <mergeCell ref="A2:E2"/>
    <mergeCell ref="A27:E27"/>
    <mergeCell ref="A11:J11"/>
    <mergeCell ref="A13:J13"/>
    <mergeCell ref="A16:E16"/>
    <mergeCell ref="A17:E17"/>
    <mergeCell ref="A18:E18"/>
    <mergeCell ref="A20:E20"/>
    <mergeCell ref="A21:E21"/>
    <mergeCell ref="A22:E22"/>
    <mergeCell ref="A24:J24"/>
    <mergeCell ref="A26:E26"/>
    <mergeCell ref="A8:L8"/>
    <mergeCell ref="A7:J7"/>
    <mergeCell ref="A3:E3"/>
    <mergeCell ref="A44:J44"/>
    <mergeCell ref="A28:E28"/>
    <mergeCell ref="A29:E29"/>
    <mergeCell ref="A31:J31"/>
    <mergeCell ref="A33:E33"/>
    <mergeCell ref="A34:E34"/>
    <mergeCell ref="A35:E35"/>
    <mergeCell ref="A37:J37"/>
    <mergeCell ref="A39:E39"/>
    <mergeCell ref="A40:E40"/>
    <mergeCell ref="A41:E41"/>
    <mergeCell ref="A42:E4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9"/>
  <sheetViews>
    <sheetView workbookViewId="0">
      <selection activeCell="B28" sqref="B28"/>
    </sheetView>
  </sheetViews>
  <sheetFormatPr defaultRowHeight="15" x14ac:dyDescent="0.25"/>
  <cols>
    <col min="1" max="1" width="11.42578125" customWidth="1"/>
    <col min="2" max="2" width="26.85546875" customWidth="1"/>
    <col min="3" max="6" width="23.42578125" customWidth="1"/>
    <col min="7" max="7" width="23.140625" customWidth="1"/>
  </cols>
  <sheetData>
    <row r="1" spans="1:14" ht="18" x14ac:dyDescent="0.25">
      <c r="A1" s="131" t="s">
        <v>104</v>
      </c>
      <c r="B1" s="131"/>
      <c r="C1" s="131"/>
      <c r="D1" s="131"/>
      <c r="E1" s="131"/>
      <c r="F1" s="131"/>
      <c r="G1" s="131"/>
      <c r="H1" s="101"/>
      <c r="I1" s="101"/>
      <c r="J1" s="101"/>
      <c r="K1" s="101"/>
      <c r="L1" s="101"/>
      <c r="M1" s="77"/>
      <c r="N1" s="77"/>
    </row>
    <row r="2" spans="1:14" ht="15.75" customHeight="1" x14ac:dyDescent="0.25">
      <c r="A2" s="107" t="s">
        <v>16</v>
      </c>
      <c r="B2" s="107"/>
      <c r="C2" s="107"/>
      <c r="D2" s="107"/>
      <c r="E2" s="107"/>
      <c r="F2" s="107"/>
      <c r="G2" s="107"/>
    </row>
    <row r="3" spans="1:14" ht="18" x14ac:dyDescent="0.25">
      <c r="A3" s="4"/>
      <c r="B3" s="4"/>
      <c r="C3" s="4"/>
      <c r="D3" s="4"/>
      <c r="E3" s="4"/>
      <c r="F3" s="5"/>
      <c r="G3" s="5"/>
    </row>
    <row r="4" spans="1:14" ht="18" customHeight="1" x14ac:dyDescent="0.25">
      <c r="A4" s="107" t="s">
        <v>4</v>
      </c>
      <c r="B4" s="107"/>
      <c r="C4" s="107"/>
      <c r="D4" s="107"/>
      <c r="E4" s="107"/>
      <c r="F4" s="107"/>
      <c r="G4" s="107"/>
    </row>
    <row r="5" spans="1:14" ht="18" x14ac:dyDescent="0.25">
      <c r="A5" s="4"/>
      <c r="B5" s="4"/>
      <c r="C5" s="4"/>
      <c r="D5" s="4"/>
      <c r="E5" s="4"/>
      <c r="F5" s="5"/>
      <c r="G5" s="5"/>
    </row>
    <row r="6" spans="1:14" ht="15.75" customHeight="1" x14ac:dyDescent="0.25">
      <c r="A6" s="107" t="s">
        <v>54</v>
      </c>
      <c r="B6" s="107"/>
      <c r="C6" s="107"/>
      <c r="D6" s="107"/>
      <c r="E6" s="107"/>
      <c r="F6" s="107"/>
      <c r="G6" s="107"/>
    </row>
    <row r="7" spans="1:14" ht="18" x14ac:dyDescent="0.25">
      <c r="A7" s="4"/>
      <c r="B7" s="4"/>
      <c r="C7" s="4"/>
      <c r="D7" s="4"/>
      <c r="E7" s="4"/>
      <c r="F7" s="5"/>
      <c r="G7" s="5"/>
    </row>
    <row r="8" spans="1:14" ht="25.5" x14ac:dyDescent="0.25">
      <c r="A8" s="16" t="s">
        <v>64</v>
      </c>
      <c r="B8" s="15" t="s">
        <v>3</v>
      </c>
      <c r="C8" s="15" t="s">
        <v>53</v>
      </c>
      <c r="D8" s="16" t="s">
        <v>59</v>
      </c>
      <c r="E8" s="16" t="s">
        <v>60</v>
      </c>
      <c r="F8" s="16" t="s">
        <v>63</v>
      </c>
      <c r="G8" s="16" t="s">
        <v>62</v>
      </c>
    </row>
    <row r="9" spans="1:14" x14ac:dyDescent="0.25">
      <c r="A9" s="81"/>
      <c r="B9" s="82" t="s">
        <v>66</v>
      </c>
      <c r="C9" s="83">
        <f>C10+C16</f>
        <v>460517.43999999994</v>
      </c>
      <c r="D9" s="83">
        <f t="shared" ref="D9:G9" si="0">D10+D16</f>
        <v>717240</v>
      </c>
      <c r="E9" s="83">
        <f t="shared" si="0"/>
        <v>762600</v>
      </c>
      <c r="F9" s="83">
        <f t="shared" si="0"/>
        <v>768600</v>
      </c>
      <c r="G9" s="83">
        <f t="shared" si="0"/>
        <v>772600</v>
      </c>
    </row>
    <row r="10" spans="1:14" ht="15.75" customHeight="1" x14ac:dyDescent="0.25">
      <c r="A10" s="9">
        <v>6</v>
      </c>
      <c r="B10" s="9" t="s">
        <v>6</v>
      </c>
      <c r="C10" s="6">
        <f>SUM(C11:C17)</f>
        <v>460517.43999999994</v>
      </c>
      <c r="D10" s="6">
        <f t="shared" ref="D10:G10" si="1">SUM(D11:D17)</f>
        <v>717240</v>
      </c>
      <c r="E10" s="6">
        <f t="shared" si="1"/>
        <v>762600</v>
      </c>
      <c r="F10" s="6">
        <f t="shared" si="1"/>
        <v>768600</v>
      </c>
      <c r="G10" s="6">
        <f t="shared" si="1"/>
        <v>772600</v>
      </c>
    </row>
    <row r="11" spans="1:14" ht="38.25" x14ac:dyDescent="0.25">
      <c r="A11" s="47">
        <v>63</v>
      </c>
      <c r="B11" s="13" t="s">
        <v>27</v>
      </c>
      <c r="C11" s="6">
        <v>48543.55</v>
      </c>
      <c r="D11" s="7">
        <v>8000</v>
      </c>
      <c r="E11" s="7">
        <v>8000</v>
      </c>
      <c r="F11" s="7">
        <v>8000</v>
      </c>
      <c r="G11" s="7">
        <v>8000</v>
      </c>
    </row>
    <row r="12" spans="1:14" x14ac:dyDescent="0.25">
      <c r="A12" s="47">
        <v>64</v>
      </c>
      <c r="B12" s="13" t="s">
        <v>72</v>
      </c>
      <c r="C12" s="6">
        <v>5.89</v>
      </c>
      <c r="D12" s="7">
        <v>50</v>
      </c>
      <c r="E12" s="7">
        <v>100</v>
      </c>
      <c r="F12" s="7">
        <v>100</v>
      </c>
      <c r="G12" s="7">
        <v>100</v>
      </c>
    </row>
    <row r="13" spans="1:14" ht="25.5" x14ac:dyDescent="0.25">
      <c r="A13" s="47">
        <v>65</v>
      </c>
      <c r="B13" s="13" t="s">
        <v>73</v>
      </c>
      <c r="C13" s="6">
        <v>130584.43</v>
      </c>
      <c r="D13" s="7">
        <v>163400</v>
      </c>
      <c r="E13" s="7">
        <v>196000</v>
      </c>
      <c r="F13" s="7">
        <v>202000</v>
      </c>
      <c r="G13" s="7">
        <v>206000</v>
      </c>
    </row>
    <row r="14" spans="1:14" ht="25.5" x14ac:dyDescent="0.25">
      <c r="A14" s="48">
        <v>66</v>
      </c>
      <c r="B14" s="14" t="s">
        <v>74</v>
      </c>
      <c r="C14" s="6">
        <v>431.35</v>
      </c>
      <c r="D14" s="7">
        <v>8430</v>
      </c>
      <c r="E14" s="7">
        <v>8500</v>
      </c>
      <c r="F14" s="7">
        <v>8500</v>
      </c>
      <c r="G14" s="7">
        <v>8500</v>
      </c>
    </row>
    <row r="15" spans="1:14" ht="38.25" x14ac:dyDescent="0.25">
      <c r="A15" s="48">
        <v>67</v>
      </c>
      <c r="B15" s="13" t="s">
        <v>29</v>
      </c>
      <c r="C15" s="6">
        <v>280952.21999999997</v>
      </c>
      <c r="D15" s="7">
        <v>537360</v>
      </c>
      <c r="E15" s="7">
        <v>550000</v>
      </c>
      <c r="F15" s="7">
        <v>550000</v>
      </c>
      <c r="G15" s="7">
        <v>550000</v>
      </c>
    </row>
    <row r="16" spans="1:14" ht="25.5" x14ac:dyDescent="0.25">
      <c r="A16" s="12">
        <v>7</v>
      </c>
      <c r="B16" s="20" t="s">
        <v>7</v>
      </c>
      <c r="C16" s="6"/>
      <c r="D16" s="7"/>
      <c r="E16" s="7"/>
      <c r="F16" s="7"/>
      <c r="G16" s="7"/>
    </row>
    <row r="17" spans="1:7" ht="25.5" x14ac:dyDescent="0.25">
      <c r="A17" s="47">
        <v>72</v>
      </c>
      <c r="B17" s="21" t="s">
        <v>26</v>
      </c>
      <c r="C17" s="6"/>
      <c r="D17" s="7"/>
      <c r="E17" s="7"/>
      <c r="F17" s="7"/>
      <c r="G17" s="8"/>
    </row>
    <row r="20" spans="1:7" ht="18" x14ac:dyDescent="0.25">
      <c r="A20" s="4"/>
      <c r="B20" s="4"/>
      <c r="C20" s="4"/>
      <c r="D20" s="4"/>
      <c r="E20" s="4"/>
      <c r="F20" s="5"/>
      <c r="G20" s="5"/>
    </row>
    <row r="21" spans="1:7" ht="25.5" x14ac:dyDescent="0.25">
      <c r="A21" s="16" t="s">
        <v>5</v>
      </c>
      <c r="B21" s="15" t="s">
        <v>8</v>
      </c>
      <c r="C21" s="15" t="s">
        <v>53</v>
      </c>
      <c r="D21" s="16" t="s">
        <v>59</v>
      </c>
      <c r="E21" s="16" t="s">
        <v>60</v>
      </c>
      <c r="F21" s="16" t="s">
        <v>63</v>
      </c>
      <c r="G21" s="16" t="s">
        <v>62</v>
      </c>
    </row>
    <row r="22" spans="1:7" x14ac:dyDescent="0.25">
      <c r="A22" s="81"/>
      <c r="B22" s="82" t="s">
        <v>65</v>
      </c>
      <c r="C22" s="68">
        <f>C23+C27</f>
        <v>451044.55999999994</v>
      </c>
      <c r="D22" s="68">
        <f t="shared" ref="D22:G22" si="2">D23+D27</f>
        <v>729847.47</v>
      </c>
      <c r="E22" s="68">
        <f t="shared" si="2"/>
        <v>783600</v>
      </c>
      <c r="F22" s="68">
        <f t="shared" si="2"/>
        <v>768600</v>
      </c>
      <c r="G22" s="68">
        <f t="shared" si="2"/>
        <v>772600</v>
      </c>
    </row>
    <row r="23" spans="1:7" ht="15.75" customHeight="1" x14ac:dyDescent="0.25">
      <c r="A23" s="9">
        <v>3</v>
      </c>
      <c r="B23" s="9" t="s">
        <v>9</v>
      </c>
      <c r="C23" s="6">
        <f>SUM(C24:C26)</f>
        <v>440841.64999999997</v>
      </c>
      <c r="D23" s="6">
        <f t="shared" ref="D23:G23" si="3">SUM(D24:D26)</f>
        <v>685647.47</v>
      </c>
      <c r="E23" s="6">
        <f t="shared" si="3"/>
        <v>772100</v>
      </c>
      <c r="F23" s="6">
        <f t="shared" si="3"/>
        <v>759600</v>
      </c>
      <c r="G23" s="6">
        <f t="shared" si="3"/>
        <v>760600</v>
      </c>
    </row>
    <row r="24" spans="1:7" ht="15.75" customHeight="1" x14ac:dyDescent="0.25">
      <c r="A24" s="47">
        <v>31</v>
      </c>
      <c r="B24" s="13" t="s">
        <v>10</v>
      </c>
      <c r="C24" s="6">
        <v>363175.69</v>
      </c>
      <c r="D24" s="7">
        <v>589967.47</v>
      </c>
      <c r="E24" s="7">
        <v>646500</v>
      </c>
      <c r="F24" s="7">
        <v>633900</v>
      </c>
      <c r="G24" s="7">
        <v>634900</v>
      </c>
    </row>
    <row r="25" spans="1:7" x14ac:dyDescent="0.25">
      <c r="A25" s="48">
        <v>32</v>
      </c>
      <c r="B25" s="10" t="s">
        <v>19</v>
      </c>
      <c r="C25" s="6">
        <v>76703.740000000005</v>
      </c>
      <c r="D25" s="7">
        <v>94480</v>
      </c>
      <c r="E25" s="7">
        <v>124250</v>
      </c>
      <c r="F25" s="7">
        <v>124250</v>
      </c>
      <c r="G25" s="7">
        <v>124250</v>
      </c>
    </row>
    <row r="26" spans="1:7" x14ac:dyDescent="0.25">
      <c r="A26" s="48">
        <v>34</v>
      </c>
      <c r="B26" s="11" t="s">
        <v>75</v>
      </c>
      <c r="C26" s="6">
        <v>962.22</v>
      </c>
      <c r="D26" s="7">
        <v>1200</v>
      </c>
      <c r="E26" s="7">
        <v>1350</v>
      </c>
      <c r="F26" s="7">
        <v>1450</v>
      </c>
      <c r="G26" s="7">
        <v>1450</v>
      </c>
    </row>
    <row r="27" spans="1:7" ht="25.5" x14ac:dyDescent="0.25">
      <c r="A27" s="12">
        <v>4</v>
      </c>
      <c r="B27" s="20" t="s">
        <v>11</v>
      </c>
      <c r="C27" s="6">
        <f>SUM(C28:C29)</f>
        <v>10202.91</v>
      </c>
      <c r="D27" s="6">
        <f t="shared" ref="D27:G27" si="4">SUM(D28:D29)</f>
        <v>44200</v>
      </c>
      <c r="E27" s="6">
        <f t="shared" si="4"/>
        <v>11500</v>
      </c>
      <c r="F27" s="6">
        <f t="shared" si="4"/>
        <v>9000</v>
      </c>
      <c r="G27" s="6">
        <f t="shared" si="4"/>
        <v>12000</v>
      </c>
    </row>
    <row r="28" spans="1:7" ht="38.25" x14ac:dyDescent="0.25">
      <c r="A28" s="47">
        <v>42</v>
      </c>
      <c r="B28" s="21" t="s">
        <v>76</v>
      </c>
      <c r="C28" s="6">
        <v>10202.91</v>
      </c>
      <c r="D28" s="7">
        <v>14200</v>
      </c>
      <c r="E28" s="7">
        <v>11500</v>
      </c>
      <c r="F28" s="7">
        <v>9000</v>
      </c>
      <c r="G28" s="8">
        <v>12000</v>
      </c>
    </row>
    <row r="29" spans="1:7" ht="25.5" x14ac:dyDescent="0.25">
      <c r="A29" s="48">
        <v>45</v>
      </c>
      <c r="B29" s="14" t="s">
        <v>77</v>
      </c>
      <c r="C29" s="6">
        <v>0</v>
      </c>
      <c r="D29" s="7">
        <v>30000</v>
      </c>
      <c r="E29" s="7">
        <v>0</v>
      </c>
      <c r="F29" s="7">
        <v>0</v>
      </c>
      <c r="G29" s="7">
        <v>0</v>
      </c>
    </row>
  </sheetData>
  <mergeCells count="4">
    <mergeCell ref="A1:G1"/>
    <mergeCell ref="A2:G2"/>
    <mergeCell ref="A4:G4"/>
    <mergeCell ref="A6:G6"/>
  </mergeCells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3"/>
  <sheetViews>
    <sheetView workbookViewId="0">
      <selection activeCell="E20" sqref="E20"/>
    </sheetView>
  </sheetViews>
  <sheetFormatPr defaultRowHeight="15" x14ac:dyDescent="0.25"/>
  <cols>
    <col min="1" max="6" width="25.28515625" customWidth="1"/>
  </cols>
  <sheetData>
    <row r="1" spans="1:14" ht="18" customHeight="1" x14ac:dyDescent="0.25">
      <c r="A1" s="131" t="s">
        <v>104</v>
      </c>
      <c r="B1" s="131"/>
      <c r="C1" s="131"/>
      <c r="D1" s="131"/>
      <c r="E1" s="131"/>
      <c r="F1" s="131"/>
      <c r="G1" s="102"/>
      <c r="H1" s="101"/>
      <c r="I1" s="101"/>
      <c r="J1" s="101"/>
      <c r="K1" s="101"/>
      <c r="L1" s="101"/>
      <c r="M1" s="77"/>
      <c r="N1" s="77"/>
    </row>
    <row r="2" spans="1:14" ht="15.75" customHeight="1" x14ac:dyDescent="0.25">
      <c r="A2" s="107" t="s">
        <v>16</v>
      </c>
      <c r="B2" s="107"/>
      <c r="C2" s="107"/>
      <c r="D2" s="107"/>
      <c r="E2" s="107"/>
      <c r="F2" s="107"/>
    </row>
    <row r="3" spans="1:14" ht="18" x14ac:dyDescent="0.25">
      <c r="B3" s="4"/>
      <c r="C3" s="4"/>
      <c r="D3" s="4"/>
      <c r="E3" s="5"/>
      <c r="F3" s="5"/>
    </row>
    <row r="4" spans="1:14" ht="18" customHeight="1" x14ac:dyDescent="0.25">
      <c r="A4" s="107" t="s">
        <v>4</v>
      </c>
      <c r="B4" s="107"/>
      <c r="C4" s="107"/>
      <c r="D4" s="107"/>
      <c r="E4" s="107"/>
      <c r="F4" s="107"/>
    </row>
    <row r="5" spans="1:14" ht="18" x14ac:dyDescent="0.25">
      <c r="A5" s="4"/>
      <c r="B5" s="4"/>
      <c r="C5" s="4"/>
      <c r="D5" s="4"/>
      <c r="E5" s="5"/>
      <c r="F5" s="5"/>
    </row>
    <row r="6" spans="1:14" ht="15.75" customHeight="1" x14ac:dyDescent="0.25">
      <c r="A6" s="107" t="s">
        <v>55</v>
      </c>
      <c r="B6" s="107"/>
      <c r="C6" s="107"/>
      <c r="D6" s="107"/>
      <c r="E6" s="107"/>
      <c r="F6" s="107"/>
    </row>
    <row r="7" spans="1:14" ht="18" x14ac:dyDescent="0.25">
      <c r="A7" s="4"/>
      <c r="B7" s="4"/>
      <c r="C7" s="4"/>
      <c r="D7" s="4"/>
      <c r="E7" s="5"/>
      <c r="F7" s="5"/>
    </row>
    <row r="8" spans="1:14" ht="25.5" x14ac:dyDescent="0.25">
      <c r="A8" s="16" t="s">
        <v>71</v>
      </c>
      <c r="B8" s="15" t="s">
        <v>53</v>
      </c>
      <c r="C8" s="16" t="s">
        <v>59</v>
      </c>
      <c r="D8" s="16" t="s">
        <v>60</v>
      </c>
      <c r="E8" s="16" t="s">
        <v>61</v>
      </c>
      <c r="F8" s="16" t="s">
        <v>67</v>
      </c>
    </row>
    <row r="9" spans="1:14" x14ac:dyDescent="0.25">
      <c r="A9" s="67" t="s">
        <v>66</v>
      </c>
      <c r="B9" s="68">
        <f>B10+B12+B14+B16+B19</f>
        <v>460517.43999999994</v>
      </c>
      <c r="C9" s="68">
        <f t="shared" ref="C9:F9" si="0">C10+C12+C14+C16+C19</f>
        <v>717240</v>
      </c>
      <c r="D9" s="68">
        <f t="shared" si="0"/>
        <v>762600</v>
      </c>
      <c r="E9" s="68">
        <f t="shared" si="0"/>
        <v>768600</v>
      </c>
      <c r="F9" s="68">
        <f t="shared" si="0"/>
        <v>772600</v>
      </c>
    </row>
    <row r="10" spans="1:14" x14ac:dyDescent="0.25">
      <c r="A10" s="20" t="s">
        <v>41</v>
      </c>
      <c r="B10" s="50">
        <f>SUM(B11)</f>
        <v>280952.21999999997</v>
      </c>
      <c r="C10" s="50">
        <f t="shared" ref="C10:F10" si="1">SUM(C11)</f>
        <v>537360</v>
      </c>
      <c r="D10" s="50">
        <f t="shared" si="1"/>
        <v>550000</v>
      </c>
      <c r="E10" s="50">
        <f t="shared" si="1"/>
        <v>550000</v>
      </c>
      <c r="F10" s="50">
        <f t="shared" si="1"/>
        <v>550000</v>
      </c>
    </row>
    <row r="11" spans="1:14" x14ac:dyDescent="0.25">
      <c r="A11" s="11" t="s">
        <v>42</v>
      </c>
      <c r="B11" s="7">
        <v>280952.21999999997</v>
      </c>
      <c r="C11" s="7">
        <v>537360</v>
      </c>
      <c r="D11" s="7">
        <v>550000</v>
      </c>
      <c r="E11" s="7">
        <v>550000</v>
      </c>
      <c r="F11" s="7">
        <v>550000</v>
      </c>
    </row>
    <row r="12" spans="1:14" s="54" customFormat="1" x14ac:dyDescent="0.25">
      <c r="A12" s="51" t="s">
        <v>43</v>
      </c>
      <c r="B12" s="55">
        <f>B13</f>
        <v>5.89</v>
      </c>
      <c r="C12" s="55">
        <f t="shared" ref="C12:F12" si="2">C13</f>
        <v>50</v>
      </c>
      <c r="D12" s="55">
        <f t="shared" si="2"/>
        <v>1100</v>
      </c>
      <c r="E12" s="55">
        <f t="shared" si="2"/>
        <v>1100</v>
      </c>
      <c r="F12" s="55">
        <f t="shared" si="2"/>
        <v>1100</v>
      </c>
    </row>
    <row r="13" spans="1:14" x14ac:dyDescent="0.25">
      <c r="A13" s="10" t="s">
        <v>78</v>
      </c>
      <c r="B13" s="6">
        <v>5.89</v>
      </c>
      <c r="C13" s="7">
        <v>50</v>
      </c>
      <c r="D13" s="7">
        <v>1100</v>
      </c>
      <c r="E13" s="7">
        <v>1100</v>
      </c>
      <c r="F13" s="7">
        <v>1100</v>
      </c>
    </row>
    <row r="14" spans="1:14" s="54" customFormat="1" ht="25.5" x14ac:dyDescent="0.25">
      <c r="A14" s="9" t="s">
        <v>39</v>
      </c>
      <c r="B14" s="55">
        <f>B15</f>
        <v>130584.43</v>
      </c>
      <c r="C14" s="55">
        <f t="shared" ref="C14:F14" si="3">C15</f>
        <v>163400</v>
      </c>
      <c r="D14" s="55">
        <f t="shared" si="3"/>
        <v>196000</v>
      </c>
      <c r="E14" s="55">
        <f t="shared" si="3"/>
        <v>202000</v>
      </c>
      <c r="F14" s="55">
        <f t="shared" si="3"/>
        <v>206000</v>
      </c>
    </row>
    <row r="15" spans="1:14" ht="25.5" x14ac:dyDescent="0.25">
      <c r="A15" s="14" t="s">
        <v>40</v>
      </c>
      <c r="B15" s="6">
        <v>130584.43</v>
      </c>
      <c r="C15" s="7">
        <v>163400</v>
      </c>
      <c r="D15" s="7">
        <v>196000</v>
      </c>
      <c r="E15" s="7">
        <v>202000</v>
      </c>
      <c r="F15" s="7">
        <v>206000</v>
      </c>
    </row>
    <row r="16" spans="1:14" s="54" customFormat="1" x14ac:dyDescent="0.25">
      <c r="A16" s="30" t="s">
        <v>38</v>
      </c>
      <c r="B16" s="55">
        <f>B17+B18</f>
        <v>48543.55</v>
      </c>
      <c r="C16" s="55">
        <f t="shared" ref="C16:F16" si="4">C17+C18</f>
        <v>8000</v>
      </c>
      <c r="D16" s="55">
        <f t="shared" si="4"/>
        <v>8000</v>
      </c>
      <c r="E16" s="55">
        <f t="shared" si="4"/>
        <v>8000</v>
      </c>
      <c r="F16" s="55">
        <f t="shared" si="4"/>
        <v>8000</v>
      </c>
    </row>
    <row r="17" spans="1:6" x14ac:dyDescent="0.25">
      <c r="A17" s="14" t="s">
        <v>79</v>
      </c>
      <c r="B17" s="6">
        <v>32565.19</v>
      </c>
      <c r="C17" s="7">
        <v>8000</v>
      </c>
      <c r="D17" s="7">
        <v>8000</v>
      </c>
      <c r="E17" s="7">
        <v>8000</v>
      </c>
      <c r="F17" s="8">
        <v>8000</v>
      </c>
    </row>
    <row r="18" spans="1:6" ht="25.5" x14ac:dyDescent="0.25">
      <c r="A18" s="14" t="s">
        <v>80</v>
      </c>
      <c r="B18" s="6">
        <v>15978.36</v>
      </c>
      <c r="C18" s="7">
        <v>0</v>
      </c>
      <c r="D18" s="7">
        <v>0</v>
      </c>
      <c r="E18" s="7">
        <v>0</v>
      </c>
      <c r="F18" s="8">
        <v>0</v>
      </c>
    </row>
    <row r="19" spans="1:6" s="54" customFormat="1" x14ac:dyDescent="0.25">
      <c r="A19" s="30" t="s">
        <v>81</v>
      </c>
      <c r="B19" s="55">
        <f>B20</f>
        <v>431.35</v>
      </c>
      <c r="C19" s="55">
        <f t="shared" ref="C19" si="5">C20</f>
        <v>8430</v>
      </c>
      <c r="D19" s="55">
        <f t="shared" ref="D19" si="6">D20</f>
        <v>7500</v>
      </c>
      <c r="E19" s="55">
        <f t="shared" ref="E19" si="7">E20</f>
        <v>7500</v>
      </c>
      <c r="F19" s="55">
        <f t="shared" ref="F19" si="8">F20</f>
        <v>7500</v>
      </c>
    </row>
    <row r="20" spans="1:6" x14ac:dyDescent="0.25">
      <c r="A20" s="14" t="s">
        <v>82</v>
      </c>
      <c r="B20" s="6">
        <v>431.35</v>
      </c>
      <c r="C20" s="7">
        <v>8430</v>
      </c>
      <c r="D20" s="7">
        <v>7500</v>
      </c>
      <c r="E20" s="7">
        <v>7500</v>
      </c>
      <c r="F20" s="8">
        <v>7500</v>
      </c>
    </row>
    <row r="21" spans="1:6" ht="25.5" x14ac:dyDescent="0.25">
      <c r="A21" s="16" t="s">
        <v>71</v>
      </c>
      <c r="B21" s="15" t="s">
        <v>53</v>
      </c>
      <c r="C21" s="16" t="s">
        <v>59</v>
      </c>
      <c r="D21" s="16" t="s">
        <v>60</v>
      </c>
      <c r="E21" s="16" t="s">
        <v>61</v>
      </c>
      <c r="F21" s="16" t="s">
        <v>67</v>
      </c>
    </row>
    <row r="22" spans="1:6" x14ac:dyDescent="0.25">
      <c r="A22" s="67" t="s">
        <v>65</v>
      </c>
      <c r="B22" s="68">
        <f>B23+B25+B27+B29+B32</f>
        <v>451044.56</v>
      </c>
      <c r="C22" s="68">
        <f t="shared" ref="C22:F22" si="9">C23+C25+C27+C29+C32</f>
        <v>729847.47</v>
      </c>
      <c r="D22" s="68">
        <f t="shared" si="9"/>
        <v>783600</v>
      </c>
      <c r="E22" s="68">
        <f t="shared" si="9"/>
        <v>768600</v>
      </c>
      <c r="F22" s="68">
        <f t="shared" si="9"/>
        <v>772600</v>
      </c>
    </row>
    <row r="23" spans="1:6" ht="15.75" customHeight="1" x14ac:dyDescent="0.25">
      <c r="A23" s="20" t="s">
        <v>41</v>
      </c>
      <c r="B23" s="53">
        <f>B24</f>
        <v>280952.21999999997</v>
      </c>
      <c r="C23" s="53">
        <f t="shared" ref="C23:F23" si="10">C24</f>
        <v>537360</v>
      </c>
      <c r="D23" s="53">
        <f t="shared" si="10"/>
        <v>550000</v>
      </c>
      <c r="E23" s="53">
        <f t="shared" si="10"/>
        <v>550000</v>
      </c>
      <c r="F23" s="53">
        <f t="shared" si="10"/>
        <v>550000</v>
      </c>
    </row>
    <row r="24" spans="1:6" x14ac:dyDescent="0.25">
      <c r="A24" s="11" t="s">
        <v>42</v>
      </c>
      <c r="B24" s="7">
        <v>280952.21999999997</v>
      </c>
      <c r="C24" s="7">
        <v>537360</v>
      </c>
      <c r="D24" s="7">
        <v>550000</v>
      </c>
      <c r="E24" s="7">
        <v>550000</v>
      </c>
      <c r="F24" s="7">
        <v>550000</v>
      </c>
    </row>
    <row r="25" spans="1:6" x14ac:dyDescent="0.25">
      <c r="A25" s="51" t="s">
        <v>43</v>
      </c>
      <c r="B25" s="53">
        <f>B26</f>
        <v>437</v>
      </c>
      <c r="C25" s="53">
        <f t="shared" ref="C25:F25" si="11">C26</f>
        <v>50</v>
      </c>
      <c r="D25" s="53">
        <f t="shared" si="11"/>
        <v>1100</v>
      </c>
      <c r="E25" s="53">
        <f t="shared" si="11"/>
        <v>1100</v>
      </c>
      <c r="F25" s="53">
        <f t="shared" si="11"/>
        <v>1100</v>
      </c>
    </row>
    <row r="26" spans="1:6" x14ac:dyDescent="0.25">
      <c r="A26" s="10" t="s">
        <v>78</v>
      </c>
      <c r="B26" s="7">
        <v>437</v>
      </c>
      <c r="C26" s="7">
        <v>50</v>
      </c>
      <c r="D26" s="7">
        <v>1100</v>
      </c>
      <c r="E26" s="7">
        <v>1100</v>
      </c>
      <c r="F26" s="7">
        <v>1100</v>
      </c>
    </row>
    <row r="27" spans="1:6" ht="25.5" x14ac:dyDescent="0.25">
      <c r="A27" s="9" t="s">
        <v>39</v>
      </c>
      <c r="B27" s="53">
        <f>B28</f>
        <v>135582.14000000001</v>
      </c>
      <c r="C27" s="53">
        <f t="shared" ref="C27:F27" si="12">C28</f>
        <v>163400</v>
      </c>
      <c r="D27" s="53">
        <f t="shared" si="12"/>
        <v>217000</v>
      </c>
      <c r="E27" s="53">
        <f t="shared" si="12"/>
        <v>202000</v>
      </c>
      <c r="F27" s="53">
        <f t="shared" si="12"/>
        <v>206000</v>
      </c>
    </row>
    <row r="28" spans="1:6" ht="25.5" x14ac:dyDescent="0.25">
      <c r="A28" s="14" t="s">
        <v>40</v>
      </c>
      <c r="B28" s="7">
        <v>135582.14000000001</v>
      </c>
      <c r="C28" s="7">
        <v>163400</v>
      </c>
      <c r="D28" s="7">
        <v>217000</v>
      </c>
      <c r="E28" s="7">
        <v>202000</v>
      </c>
      <c r="F28" s="7">
        <v>206000</v>
      </c>
    </row>
    <row r="29" spans="1:6" x14ac:dyDescent="0.25">
      <c r="A29" s="30" t="s">
        <v>38</v>
      </c>
      <c r="B29" s="57">
        <f>B30+B31</f>
        <v>34073.199999999997</v>
      </c>
      <c r="C29" s="57">
        <f t="shared" ref="C29:F29" si="13">C30+C31</f>
        <v>20607.47</v>
      </c>
      <c r="D29" s="57">
        <f t="shared" si="13"/>
        <v>8000</v>
      </c>
      <c r="E29" s="57">
        <f t="shared" si="13"/>
        <v>8000</v>
      </c>
      <c r="F29" s="57">
        <f t="shared" si="13"/>
        <v>8000</v>
      </c>
    </row>
    <row r="30" spans="1:6" x14ac:dyDescent="0.25">
      <c r="A30" s="14" t="s">
        <v>79</v>
      </c>
      <c r="B30" s="56">
        <v>30267.200000000001</v>
      </c>
      <c r="C30" s="56">
        <v>20607.47</v>
      </c>
      <c r="D30" s="56">
        <v>8000</v>
      </c>
      <c r="E30" s="56">
        <v>8000</v>
      </c>
      <c r="F30" s="56">
        <v>8000</v>
      </c>
    </row>
    <row r="31" spans="1:6" ht="25.5" x14ac:dyDescent="0.25">
      <c r="A31" s="14" t="s">
        <v>80</v>
      </c>
      <c r="B31" s="56">
        <v>3806</v>
      </c>
      <c r="C31" s="56">
        <v>0</v>
      </c>
      <c r="D31" s="56">
        <v>0</v>
      </c>
      <c r="E31" s="56">
        <v>0</v>
      </c>
      <c r="F31" s="56">
        <v>0</v>
      </c>
    </row>
    <row r="32" spans="1:6" x14ac:dyDescent="0.25">
      <c r="A32" s="30" t="s">
        <v>81</v>
      </c>
      <c r="B32" s="57">
        <f>B33</f>
        <v>0</v>
      </c>
      <c r="C32" s="57">
        <f t="shared" ref="C32:F32" si="14">C33</f>
        <v>8430</v>
      </c>
      <c r="D32" s="57">
        <f t="shared" si="14"/>
        <v>7500</v>
      </c>
      <c r="E32" s="57">
        <f t="shared" si="14"/>
        <v>7500</v>
      </c>
      <c r="F32" s="57">
        <f t="shared" si="14"/>
        <v>7500</v>
      </c>
    </row>
    <row r="33" spans="1:6" x14ac:dyDescent="0.25">
      <c r="A33" s="14" t="s">
        <v>82</v>
      </c>
      <c r="B33" s="56">
        <v>0</v>
      </c>
      <c r="C33" s="56">
        <v>8430</v>
      </c>
      <c r="D33" s="56">
        <v>7500</v>
      </c>
      <c r="E33" s="56">
        <v>7500</v>
      </c>
      <c r="F33" s="56">
        <v>7500</v>
      </c>
    </row>
  </sheetData>
  <mergeCells count="4">
    <mergeCell ref="A1:F1"/>
    <mergeCell ref="A2:F2"/>
    <mergeCell ref="A4:F4"/>
    <mergeCell ref="A6:F6"/>
  </mergeCells>
  <pageMargins left="0.7" right="0.7" top="0.75" bottom="0.75" header="0.3" footer="0.3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1"/>
  <sheetViews>
    <sheetView workbookViewId="0">
      <selection sqref="A1:F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18" customHeight="1" x14ac:dyDescent="0.25">
      <c r="A1" s="131" t="s">
        <v>104</v>
      </c>
      <c r="B1" s="131"/>
      <c r="C1" s="131"/>
      <c r="D1" s="131"/>
      <c r="E1" s="131"/>
      <c r="F1" s="131"/>
    </row>
    <row r="2" spans="1:6" ht="15.75" x14ac:dyDescent="0.25">
      <c r="A2" s="107" t="s">
        <v>16</v>
      </c>
      <c r="B2" s="107"/>
      <c r="C2" s="107"/>
      <c r="D2" s="107"/>
      <c r="E2" s="132"/>
      <c r="F2" s="132"/>
    </row>
    <row r="3" spans="1:6" ht="18" x14ac:dyDescent="0.25">
      <c r="A3" s="4"/>
      <c r="B3" s="4"/>
      <c r="C3" s="4"/>
      <c r="D3" s="4"/>
      <c r="E3" s="5"/>
      <c r="F3" s="5"/>
    </row>
    <row r="4" spans="1:6" ht="18" customHeight="1" x14ac:dyDescent="0.25">
      <c r="A4" s="107" t="s">
        <v>4</v>
      </c>
      <c r="B4" s="108"/>
      <c r="C4" s="108"/>
      <c r="D4" s="108"/>
      <c r="E4" s="108"/>
      <c r="F4" s="108"/>
    </row>
    <row r="5" spans="1:6" ht="18" x14ac:dyDescent="0.25">
      <c r="A5" s="4"/>
      <c r="B5" s="4"/>
      <c r="C5" s="4"/>
      <c r="D5" s="4"/>
      <c r="E5" s="5"/>
      <c r="F5" s="5"/>
    </row>
    <row r="6" spans="1:6" ht="15.75" x14ac:dyDescent="0.25">
      <c r="A6" s="107" t="s">
        <v>12</v>
      </c>
      <c r="B6" s="133"/>
      <c r="C6" s="133"/>
      <c r="D6" s="133"/>
      <c r="E6" s="133"/>
      <c r="F6" s="133"/>
    </row>
    <row r="7" spans="1:6" ht="18" x14ac:dyDescent="0.25">
      <c r="A7" s="4"/>
      <c r="B7" s="4"/>
      <c r="C7" s="4"/>
      <c r="D7" s="4"/>
      <c r="E7" s="5"/>
      <c r="F7" s="5"/>
    </row>
    <row r="8" spans="1:6" ht="25.5" x14ac:dyDescent="0.25">
      <c r="A8" s="16" t="s">
        <v>71</v>
      </c>
      <c r="B8" s="15" t="s">
        <v>53</v>
      </c>
      <c r="C8" s="16" t="s">
        <v>59</v>
      </c>
      <c r="D8" s="16" t="s">
        <v>60</v>
      </c>
      <c r="E8" s="16" t="s">
        <v>61</v>
      </c>
      <c r="F8" s="16" t="s">
        <v>67</v>
      </c>
    </row>
    <row r="9" spans="1:6" ht="15.75" customHeight="1" x14ac:dyDescent="0.25">
      <c r="A9" s="9" t="s">
        <v>65</v>
      </c>
      <c r="B9" s="6"/>
      <c r="C9" s="7"/>
      <c r="D9" s="7"/>
      <c r="E9" s="7"/>
      <c r="F9" s="7"/>
    </row>
    <row r="10" spans="1:6" ht="15.75" customHeight="1" x14ac:dyDescent="0.25">
      <c r="A10" s="9" t="s">
        <v>83</v>
      </c>
      <c r="B10" s="52">
        <f>B11</f>
        <v>451044.56</v>
      </c>
      <c r="C10" s="52">
        <f t="shared" ref="C10:F10" si="0">C11</f>
        <v>729847.47</v>
      </c>
      <c r="D10" s="52">
        <f t="shared" si="0"/>
        <v>783600</v>
      </c>
      <c r="E10" s="52">
        <f t="shared" si="0"/>
        <v>768600</v>
      </c>
      <c r="F10" s="52">
        <f t="shared" si="0"/>
        <v>772600</v>
      </c>
    </row>
    <row r="11" spans="1:6" x14ac:dyDescent="0.25">
      <c r="A11" s="84" t="s">
        <v>84</v>
      </c>
      <c r="B11" s="83">
        <v>451044.56</v>
      </c>
      <c r="C11" s="85">
        <v>729847.47</v>
      </c>
      <c r="D11" s="85">
        <v>783600</v>
      </c>
      <c r="E11" s="85">
        <v>768600</v>
      </c>
      <c r="F11" s="85">
        <v>772600</v>
      </c>
    </row>
  </sheetData>
  <mergeCells count="4">
    <mergeCell ref="A1:F1"/>
    <mergeCell ref="A2:F2"/>
    <mergeCell ref="A4:F4"/>
    <mergeCell ref="A6:F6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4"/>
  <sheetViews>
    <sheetView workbookViewId="0">
      <selection sqref="A1:G1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7" ht="18" customHeight="1" x14ac:dyDescent="0.25">
      <c r="A1" s="131" t="s">
        <v>104</v>
      </c>
      <c r="B1" s="131"/>
      <c r="C1" s="131"/>
      <c r="D1" s="131"/>
      <c r="E1" s="131"/>
      <c r="F1" s="131"/>
      <c r="G1" s="131"/>
    </row>
    <row r="2" spans="1:7" ht="15.75" customHeight="1" x14ac:dyDescent="0.25">
      <c r="A2" s="107" t="s">
        <v>16</v>
      </c>
      <c r="B2" s="107"/>
      <c r="C2" s="107"/>
      <c r="D2" s="107"/>
      <c r="E2" s="107"/>
      <c r="F2" s="107"/>
      <c r="G2" s="107"/>
    </row>
    <row r="3" spans="1:7" ht="18" x14ac:dyDescent="0.25">
      <c r="A3" s="4"/>
      <c r="B3" s="4"/>
      <c r="C3" s="4"/>
      <c r="D3" s="4"/>
      <c r="E3" s="4"/>
      <c r="F3" s="5"/>
      <c r="G3" s="5"/>
    </row>
    <row r="4" spans="1:7" ht="18" customHeight="1" x14ac:dyDescent="0.25">
      <c r="A4" s="107" t="s">
        <v>56</v>
      </c>
      <c r="B4" s="107"/>
      <c r="C4" s="107"/>
      <c r="D4" s="107"/>
      <c r="E4" s="107"/>
      <c r="F4" s="107"/>
      <c r="G4" s="107"/>
    </row>
    <row r="5" spans="1:7" ht="18" customHeight="1" x14ac:dyDescent="0.25">
      <c r="A5" s="32"/>
      <c r="B5" s="32"/>
      <c r="C5" s="32"/>
      <c r="D5" s="32"/>
      <c r="E5" s="32"/>
      <c r="F5" s="32"/>
      <c r="G5" s="32"/>
    </row>
    <row r="6" spans="1:7" ht="18" customHeight="1" x14ac:dyDescent="0.25">
      <c r="A6" s="107" t="s">
        <v>57</v>
      </c>
      <c r="B6" s="107"/>
      <c r="C6" s="107"/>
      <c r="D6" s="107"/>
      <c r="E6" s="107"/>
      <c r="F6" s="107"/>
      <c r="G6" s="107"/>
    </row>
    <row r="7" spans="1:7" ht="18" x14ac:dyDescent="0.25">
      <c r="A7" s="4"/>
      <c r="B7" s="4"/>
      <c r="C7" s="4"/>
      <c r="D7" s="4"/>
      <c r="E7" s="4"/>
      <c r="F7" s="5"/>
      <c r="G7" s="5"/>
    </row>
    <row r="8" spans="1:7" ht="25.5" x14ac:dyDescent="0.25">
      <c r="A8" s="16" t="s">
        <v>64</v>
      </c>
      <c r="B8" s="15" t="s">
        <v>30</v>
      </c>
      <c r="C8" s="15" t="s">
        <v>53</v>
      </c>
      <c r="D8" s="16" t="s">
        <v>59</v>
      </c>
      <c r="E8" s="16" t="s">
        <v>60</v>
      </c>
      <c r="F8" s="16" t="s">
        <v>61</v>
      </c>
      <c r="G8" s="16" t="s">
        <v>67</v>
      </c>
    </row>
    <row r="9" spans="1:7" ht="25.5" x14ac:dyDescent="0.25">
      <c r="A9" s="9">
        <v>8</v>
      </c>
      <c r="B9" s="9" t="s">
        <v>13</v>
      </c>
      <c r="C9" s="6"/>
      <c r="D9" s="7"/>
      <c r="E9" s="7"/>
      <c r="F9" s="7"/>
      <c r="G9" s="7"/>
    </row>
    <row r="10" spans="1:7" x14ac:dyDescent="0.25">
      <c r="A10" s="47">
        <v>84</v>
      </c>
      <c r="B10" s="13" t="s">
        <v>20</v>
      </c>
      <c r="C10" s="6">
        <v>0</v>
      </c>
      <c r="D10" s="7">
        <v>0</v>
      </c>
      <c r="E10" s="7">
        <v>0</v>
      </c>
      <c r="F10" s="7">
        <v>0</v>
      </c>
      <c r="G10" s="7">
        <v>0</v>
      </c>
    </row>
    <row r="11" spans="1:7" x14ac:dyDescent="0.25">
      <c r="A11" s="45" t="s">
        <v>28</v>
      </c>
      <c r="B11" s="31"/>
      <c r="C11" s="6"/>
      <c r="D11" s="7"/>
      <c r="E11" s="7"/>
      <c r="F11" s="7"/>
      <c r="G11" s="7"/>
    </row>
    <row r="12" spans="1:7" ht="25.5" x14ac:dyDescent="0.25">
      <c r="A12" s="12">
        <v>5</v>
      </c>
      <c r="B12" s="20" t="s">
        <v>14</v>
      </c>
      <c r="C12" s="6"/>
      <c r="D12" s="7"/>
      <c r="E12" s="7"/>
      <c r="F12" s="7"/>
      <c r="G12" s="7"/>
    </row>
    <row r="13" spans="1:7" ht="25.5" x14ac:dyDescent="0.25">
      <c r="A13" s="47">
        <v>54</v>
      </c>
      <c r="B13" s="21" t="s">
        <v>21</v>
      </c>
      <c r="C13" s="6">
        <v>0</v>
      </c>
      <c r="D13" s="7">
        <v>0</v>
      </c>
      <c r="E13" s="7">
        <v>0</v>
      </c>
      <c r="F13" s="7">
        <v>0</v>
      </c>
      <c r="G13" s="8">
        <v>0</v>
      </c>
    </row>
    <row r="14" spans="1:7" x14ac:dyDescent="0.25">
      <c r="A14" s="45" t="s">
        <v>28</v>
      </c>
      <c r="B14" s="31"/>
      <c r="C14" s="6"/>
      <c r="D14" s="7"/>
      <c r="E14" s="7"/>
      <c r="F14" s="7"/>
      <c r="G14" s="7"/>
    </row>
  </sheetData>
  <mergeCells count="4">
    <mergeCell ref="A1:G1"/>
    <mergeCell ref="A2:G2"/>
    <mergeCell ref="A4:G4"/>
    <mergeCell ref="A6:G6"/>
  </mergeCell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0"/>
  <sheetViews>
    <sheetView workbookViewId="0">
      <selection sqref="A1:F1"/>
    </sheetView>
  </sheetViews>
  <sheetFormatPr defaultRowHeight="15" x14ac:dyDescent="0.25"/>
  <cols>
    <col min="1" max="1" width="27.42578125" customWidth="1"/>
    <col min="2" max="2" width="23.140625" customWidth="1"/>
    <col min="3" max="6" width="25.28515625" customWidth="1"/>
  </cols>
  <sheetData>
    <row r="1" spans="1:7" ht="18" customHeight="1" x14ac:dyDescent="0.25">
      <c r="A1" s="131" t="s">
        <v>104</v>
      </c>
      <c r="B1" s="131"/>
      <c r="C1" s="131"/>
      <c r="D1" s="131"/>
      <c r="E1" s="131"/>
      <c r="F1" s="131"/>
      <c r="G1" s="102"/>
    </row>
    <row r="2" spans="1:7" ht="15.75" customHeight="1" x14ac:dyDescent="0.25">
      <c r="A2" s="107" t="s">
        <v>16</v>
      </c>
      <c r="B2" s="107"/>
      <c r="C2" s="107"/>
      <c r="D2" s="107"/>
      <c r="E2" s="107"/>
      <c r="F2" s="107"/>
    </row>
    <row r="3" spans="1:7" ht="18" x14ac:dyDescent="0.25">
      <c r="A3" s="4"/>
      <c r="B3" s="4"/>
      <c r="C3" s="4"/>
      <c r="D3" s="4"/>
      <c r="E3" s="5"/>
      <c r="F3" s="5"/>
    </row>
    <row r="4" spans="1:7" ht="18" customHeight="1" x14ac:dyDescent="0.25">
      <c r="A4" s="107" t="s">
        <v>58</v>
      </c>
      <c r="B4" s="107"/>
      <c r="C4" s="107"/>
      <c r="D4" s="107"/>
      <c r="E4" s="107"/>
      <c r="F4" s="107"/>
    </row>
    <row r="5" spans="1:7" ht="18" x14ac:dyDescent="0.25">
      <c r="A5" s="4"/>
      <c r="B5" s="4"/>
      <c r="C5" s="4"/>
      <c r="D5" s="4"/>
      <c r="E5" s="5"/>
      <c r="F5" s="5"/>
    </row>
    <row r="6" spans="1:7" ht="25.5" x14ac:dyDescent="0.25">
      <c r="A6" s="15" t="s">
        <v>71</v>
      </c>
      <c r="B6" s="15" t="s">
        <v>53</v>
      </c>
      <c r="C6" s="16" t="s">
        <v>59</v>
      </c>
      <c r="D6" s="16" t="s">
        <v>60</v>
      </c>
      <c r="E6" s="16" t="s">
        <v>61</v>
      </c>
      <c r="F6" s="16" t="s">
        <v>62</v>
      </c>
    </row>
    <row r="7" spans="1:7" x14ac:dyDescent="0.25">
      <c r="A7" s="67" t="s">
        <v>68</v>
      </c>
      <c r="B7" s="68">
        <f>B8+B10+B12+B14+B17</f>
        <v>460517.43999999994</v>
      </c>
      <c r="C7" s="68">
        <f t="shared" ref="C7:F7" si="0">C8+C10+C12+C14+C17</f>
        <v>717240</v>
      </c>
      <c r="D7" s="68">
        <f t="shared" si="0"/>
        <v>762600</v>
      </c>
      <c r="E7" s="68">
        <f t="shared" si="0"/>
        <v>768600</v>
      </c>
      <c r="F7" s="68">
        <f t="shared" si="0"/>
        <v>772600</v>
      </c>
    </row>
    <row r="8" spans="1:7" x14ac:dyDescent="0.25">
      <c r="A8" s="69" t="s">
        <v>41</v>
      </c>
      <c r="B8" s="70">
        <f>SUM(B9)</f>
        <v>280952.21999999997</v>
      </c>
      <c r="C8" s="70">
        <f t="shared" ref="C8:F8" si="1">SUM(C9)</f>
        <v>537360</v>
      </c>
      <c r="D8" s="70">
        <f t="shared" si="1"/>
        <v>550000</v>
      </c>
      <c r="E8" s="70">
        <f t="shared" si="1"/>
        <v>550000</v>
      </c>
      <c r="F8" s="70">
        <f t="shared" si="1"/>
        <v>550000</v>
      </c>
    </row>
    <row r="9" spans="1:7" x14ac:dyDescent="0.25">
      <c r="A9" s="11" t="s">
        <v>42</v>
      </c>
      <c r="B9" s="7">
        <v>280952.21999999997</v>
      </c>
      <c r="C9" s="7">
        <v>537360</v>
      </c>
      <c r="D9" s="7">
        <v>550000</v>
      </c>
      <c r="E9" s="7">
        <v>550000</v>
      </c>
      <c r="F9" s="7">
        <v>550000</v>
      </c>
    </row>
    <row r="10" spans="1:7" x14ac:dyDescent="0.25">
      <c r="A10" s="71" t="s">
        <v>43</v>
      </c>
      <c r="B10" s="72">
        <f>B11</f>
        <v>5.89</v>
      </c>
      <c r="C10" s="72">
        <f t="shared" ref="C10:F10" si="2">C11</f>
        <v>50</v>
      </c>
      <c r="D10" s="72">
        <f t="shared" si="2"/>
        <v>1100</v>
      </c>
      <c r="E10" s="72">
        <f t="shared" si="2"/>
        <v>1100</v>
      </c>
      <c r="F10" s="72">
        <f t="shared" si="2"/>
        <v>1100</v>
      </c>
    </row>
    <row r="11" spans="1:7" x14ac:dyDescent="0.25">
      <c r="A11" s="10" t="s">
        <v>78</v>
      </c>
      <c r="B11" s="6">
        <v>5.89</v>
      </c>
      <c r="C11" s="7">
        <v>50</v>
      </c>
      <c r="D11" s="7">
        <v>1100</v>
      </c>
      <c r="E11" s="7">
        <v>1100</v>
      </c>
      <c r="F11" s="7">
        <v>1100</v>
      </c>
    </row>
    <row r="12" spans="1:7" ht="25.5" x14ac:dyDescent="0.25">
      <c r="A12" s="73" t="s">
        <v>39</v>
      </c>
      <c r="B12" s="72">
        <f>B13</f>
        <v>130584.43</v>
      </c>
      <c r="C12" s="72">
        <f t="shared" ref="C12:F12" si="3">C13</f>
        <v>163400</v>
      </c>
      <c r="D12" s="72">
        <f t="shared" si="3"/>
        <v>196000</v>
      </c>
      <c r="E12" s="72">
        <f t="shared" si="3"/>
        <v>202000</v>
      </c>
      <c r="F12" s="72">
        <f t="shared" si="3"/>
        <v>206000</v>
      </c>
    </row>
    <row r="13" spans="1:7" ht="25.5" x14ac:dyDescent="0.25">
      <c r="A13" s="14" t="s">
        <v>40</v>
      </c>
      <c r="B13" s="6">
        <v>130584.43</v>
      </c>
      <c r="C13" s="7">
        <v>163400</v>
      </c>
      <c r="D13" s="7">
        <v>196000</v>
      </c>
      <c r="E13" s="7">
        <v>202000</v>
      </c>
      <c r="F13" s="7">
        <v>206000</v>
      </c>
    </row>
    <row r="14" spans="1:7" x14ac:dyDescent="0.25">
      <c r="A14" s="74" t="s">
        <v>38</v>
      </c>
      <c r="B14" s="72">
        <f>B15+B16</f>
        <v>48543.55</v>
      </c>
      <c r="C14" s="72">
        <f t="shared" ref="C14:F14" si="4">C15+C16</f>
        <v>8000</v>
      </c>
      <c r="D14" s="72">
        <f t="shared" si="4"/>
        <v>8000</v>
      </c>
      <c r="E14" s="72">
        <f t="shared" si="4"/>
        <v>8000</v>
      </c>
      <c r="F14" s="72">
        <f t="shared" si="4"/>
        <v>8000</v>
      </c>
    </row>
    <row r="15" spans="1:7" x14ac:dyDescent="0.25">
      <c r="A15" s="14" t="s">
        <v>79</v>
      </c>
      <c r="B15" s="6">
        <v>32565.19</v>
      </c>
      <c r="C15" s="7">
        <v>8000</v>
      </c>
      <c r="D15" s="7">
        <v>8000</v>
      </c>
      <c r="E15" s="7">
        <v>8000</v>
      </c>
      <c r="F15" s="8">
        <v>8000</v>
      </c>
    </row>
    <row r="16" spans="1:7" x14ac:dyDescent="0.25">
      <c r="A16" s="14" t="s">
        <v>80</v>
      </c>
      <c r="B16" s="6">
        <v>15978.36</v>
      </c>
      <c r="C16" s="7">
        <v>0</v>
      </c>
      <c r="D16" s="7">
        <v>0</v>
      </c>
      <c r="E16" s="7">
        <v>0</v>
      </c>
      <c r="F16" s="8">
        <v>0</v>
      </c>
    </row>
    <row r="17" spans="1:6" x14ac:dyDescent="0.25">
      <c r="A17" s="74" t="s">
        <v>81</v>
      </c>
      <c r="B17" s="72">
        <f>B18</f>
        <v>431.35</v>
      </c>
      <c r="C17" s="72">
        <f t="shared" ref="C17:F17" si="5">C18</f>
        <v>8430</v>
      </c>
      <c r="D17" s="72">
        <f t="shared" si="5"/>
        <v>7500</v>
      </c>
      <c r="E17" s="72">
        <f t="shared" si="5"/>
        <v>7500</v>
      </c>
      <c r="F17" s="72">
        <f t="shared" si="5"/>
        <v>7500</v>
      </c>
    </row>
    <row r="18" spans="1:6" x14ac:dyDescent="0.25">
      <c r="A18" s="14" t="s">
        <v>82</v>
      </c>
      <c r="B18" s="6">
        <v>431.35</v>
      </c>
      <c r="C18" s="7">
        <v>8430</v>
      </c>
      <c r="D18" s="7">
        <v>7500</v>
      </c>
      <c r="E18" s="7">
        <v>7500</v>
      </c>
      <c r="F18" s="8">
        <v>7500</v>
      </c>
    </row>
    <row r="19" spans="1:6" x14ac:dyDescent="0.25">
      <c r="A19" s="76" t="s">
        <v>69</v>
      </c>
      <c r="B19" s="68">
        <f>B20+B22+B24+B26+B29</f>
        <v>451044.56</v>
      </c>
      <c r="C19" s="68">
        <f t="shared" ref="C19:F19" si="6">C20+C22+C24+C26+C29</f>
        <v>729847.47</v>
      </c>
      <c r="D19" s="68">
        <f t="shared" si="6"/>
        <v>783600</v>
      </c>
      <c r="E19" s="68">
        <f t="shared" si="6"/>
        <v>768600</v>
      </c>
      <c r="F19" s="68">
        <f t="shared" si="6"/>
        <v>772600</v>
      </c>
    </row>
    <row r="20" spans="1:6" x14ac:dyDescent="0.25">
      <c r="A20" s="69" t="s">
        <v>41</v>
      </c>
      <c r="B20" s="27">
        <f>B21</f>
        <v>280952.21999999997</v>
      </c>
      <c r="C20" s="27">
        <f t="shared" ref="C20:F20" si="7">C21</f>
        <v>537360</v>
      </c>
      <c r="D20" s="27">
        <f t="shared" si="7"/>
        <v>550000</v>
      </c>
      <c r="E20" s="27">
        <f t="shared" si="7"/>
        <v>550000</v>
      </c>
      <c r="F20" s="27">
        <f t="shared" si="7"/>
        <v>550000</v>
      </c>
    </row>
    <row r="21" spans="1:6" x14ac:dyDescent="0.25">
      <c r="A21" s="11" t="s">
        <v>42</v>
      </c>
      <c r="B21" s="7">
        <v>280952.21999999997</v>
      </c>
      <c r="C21" s="7">
        <v>537360</v>
      </c>
      <c r="D21" s="7">
        <v>550000</v>
      </c>
      <c r="E21" s="7">
        <v>550000</v>
      </c>
      <c r="F21" s="7">
        <v>550000</v>
      </c>
    </row>
    <row r="22" spans="1:6" x14ac:dyDescent="0.25">
      <c r="A22" s="71" t="s">
        <v>43</v>
      </c>
      <c r="B22" s="27">
        <f>B23</f>
        <v>437</v>
      </c>
      <c r="C22" s="27">
        <f t="shared" ref="C22:F22" si="8">C23</f>
        <v>50</v>
      </c>
      <c r="D22" s="27">
        <f t="shared" si="8"/>
        <v>1100</v>
      </c>
      <c r="E22" s="27">
        <f t="shared" si="8"/>
        <v>1100</v>
      </c>
      <c r="F22" s="27">
        <f t="shared" si="8"/>
        <v>1100</v>
      </c>
    </row>
    <row r="23" spans="1:6" x14ac:dyDescent="0.25">
      <c r="A23" s="10" t="s">
        <v>78</v>
      </c>
      <c r="B23" s="7">
        <v>437</v>
      </c>
      <c r="C23" s="7">
        <v>50</v>
      </c>
      <c r="D23" s="7">
        <v>1100</v>
      </c>
      <c r="E23" s="7">
        <v>1100</v>
      </c>
      <c r="F23" s="7">
        <v>1100</v>
      </c>
    </row>
    <row r="24" spans="1:6" ht="25.5" x14ac:dyDescent="0.25">
      <c r="A24" s="73" t="s">
        <v>39</v>
      </c>
      <c r="B24" s="27">
        <f>B25</f>
        <v>135582.14000000001</v>
      </c>
      <c r="C24" s="27">
        <f t="shared" ref="C24:F24" si="9">C25</f>
        <v>163400</v>
      </c>
      <c r="D24" s="27">
        <f t="shared" si="9"/>
        <v>217000</v>
      </c>
      <c r="E24" s="27">
        <f t="shared" si="9"/>
        <v>202000</v>
      </c>
      <c r="F24" s="27">
        <f t="shared" si="9"/>
        <v>206000</v>
      </c>
    </row>
    <row r="25" spans="1:6" ht="25.5" x14ac:dyDescent="0.25">
      <c r="A25" s="14" t="s">
        <v>40</v>
      </c>
      <c r="B25" s="7">
        <v>135582.14000000001</v>
      </c>
      <c r="C25" s="7">
        <v>163400</v>
      </c>
      <c r="D25" s="7">
        <v>217000</v>
      </c>
      <c r="E25" s="7">
        <v>202000</v>
      </c>
      <c r="F25" s="7">
        <v>206000</v>
      </c>
    </row>
    <row r="26" spans="1:6" x14ac:dyDescent="0.25">
      <c r="A26" s="74" t="s">
        <v>38</v>
      </c>
      <c r="B26" s="75">
        <f>B27+B28</f>
        <v>34073.199999999997</v>
      </c>
      <c r="C26" s="75">
        <f t="shared" ref="C26:F26" si="10">C27+C28</f>
        <v>20607.47</v>
      </c>
      <c r="D26" s="75">
        <f t="shared" si="10"/>
        <v>8000</v>
      </c>
      <c r="E26" s="75">
        <f t="shared" si="10"/>
        <v>8000</v>
      </c>
      <c r="F26" s="75">
        <f t="shared" si="10"/>
        <v>8000</v>
      </c>
    </row>
    <row r="27" spans="1:6" x14ac:dyDescent="0.25">
      <c r="A27" s="14" t="s">
        <v>79</v>
      </c>
      <c r="B27" s="56">
        <v>30267.200000000001</v>
      </c>
      <c r="C27" s="56">
        <v>20607.47</v>
      </c>
      <c r="D27" s="56">
        <v>8000</v>
      </c>
      <c r="E27" s="56">
        <v>8000</v>
      </c>
      <c r="F27" s="56">
        <v>8000</v>
      </c>
    </row>
    <row r="28" spans="1:6" x14ac:dyDescent="0.25">
      <c r="A28" s="14" t="s">
        <v>80</v>
      </c>
      <c r="B28" s="56">
        <v>3806</v>
      </c>
      <c r="C28" s="56">
        <v>0</v>
      </c>
      <c r="D28" s="56">
        <v>0</v>
      </c>
      <c r="E28" s="56">
        <v>0</v>
      </c>
      <c r="F28" s="56">
        <v>0</v>
      </c>
    </row>
    <row r="29" spans="1:6" x14ac:dyDescent="0.25">
      <c r="A29" s="74" t="s">
        <v>81</v>
      </c>
      <c r="B29" s="75">
        <f>B30</f>
        <v>0</v>
      </c>
      <c r="C29" s="75">
        <f t="shared" ref="C29:F29" si="11">C30</f>
        <v>8430</v>
      </c>
      <c r="D29" s="75">
        <f t="shared" si="11"/>
        <v>7500</v>
      </c>
      <c r="E29" s="75">
        <f t="shared" si="11"/>
        <v>7500</v>
      </c>
      <c r="F29" s="75">
        <f t="shared" si="11"/>
        <v>7500</v>
      </c>
    </row>
    <row r="30" spans="1:6" x14ac:dyDescent="0.25">
      <c r="A30" s="14" t="s">
        <v>82</v>
      </c>
      <c r="B30" s="56">
        <v>0</v>
      </c>
      <c r="C30" s="56">
        <v>8430</v>
      </c>
      <c r="D30" s="56">
        <v>7500</v>
      </c>
      <c r="E30" s="56">
        <v>7500</v>
      </c>
      <c r="F30" s="56">
        <v>7500</v>
      </c>
    </row>
  </sheetData>
  <mergeCells count="3">
    <mergeCell ref="A1:F1"/>
    <mergeCell ref="A2:F2"/>
    <mergeCell ref="A4:F4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0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6.140625" customWidth="1"/>
    <col min="4" max="4" width="30" customWidth="1"/>
    <col min="5" max="5" width="23" customWidth="1"/>
    <col min="6" max="6" width="21.5703125" customWidth="1"/>
    <col min="7" max="7" width="20.28515625" customWidth="1"/>
    <col min="8" max="8" width="21.42578125" customWidth="1"/>
    <col min="9" max="9" width="21.28515625" customWidth="1"/>
  </cols>
  <sheetData>
    <row r="1" spans="1:9" ht="18" customHeight="1" x14ac:dyDescent="0.25">
      <c r="A1" s="131" t="s">
        <v>104</v>
      </c>
      <c r="B1" s="131"/>
      <c r="C1" s="131"/>
      <c r="D1" s="131"/>
      <c r="E1" s="131"/>
      <c r="F1" s="131"/>
      <c r="G1" s="131"/>
      <c r="H1" s="131"/>
      <c r="I1" s="131"/>
    </row>
    <row r="2" spans="1:9" ht="18" customHeight="1" x14ac:dyDescent="0.25">
      <c r="A2" s="107" t="s">
        <v>15</v>
      </c>
      <c r="B2" s="108"/>
      <c r="C2" s="108"/>
      <c r="D2" s="108"/>
      <c r="E2" s="108"/>
      <c r="F2" s="108"/>
      <c r="G2" s="108"/>
      <c r="H2" s="108"/>
      <c r="I2" s="108"/>
    </row>
    <row r="3" spans="1:9" ht="18" x14ac:dyDescent="0.25">
      <c r="A3" s="4"/>
      <c r="B3" s="4"/>
      <c r="C3" s="4"/>
      <c r="D3" s="4"/>
      <c r="E3" s="4"/>
      <c r="F3" s="4"/>
      <c r="G3" s="4"/>
      <c r="H3" s="5"/>
      <c r="I3" s="5"/>
    </row>
    <row r="4" spans="1:9" ht="25.5" x14ac:dyDescent="0.25">
      <c r="A4" s="134" t="s">
        <v>17</v>
      </c>
      <c r="B4" s="135"/>
      <c r="C4" s="136"/>
      <c r="D4" s="15" t="s">
        <v>18</v>
      </c>
      <c r="E4" s="15" t="s">
        <v>53</v>
      </c>
      <c r="F4" s="16" t="s">
        <v>59</v>
      </c>
      <c r="G4" s="16" t="s">
        <v>70</v>
      </c>
      <c r="H4" s="16" t="s">
        <v>61</v>
      </c>
      <c r="I4" s="16" t="s">
        <v>67</v>
      </c>
    </row>
    <row r="5" spans="1:9" ht="36" customHeight="1" x14ac:dyDescent="0.25">
      <c r="A5" s="137" t="s">
        <v>85</v>
      </c>
      <c r="B5" s="138"/>
      <c r="C5" s="139"/>
      <c r="D5" s="22" t="s">
        <v>22</v>
      </c>
      <c r="E5" s="6">
        <f>E7+E13+E16+E23+E29+E31</f>
        <v>451044.57</v>
      </c>
      <c r="F5" s="6">
        <f>F7+F13+F16+F23+F29+F31</f>
        <v>729847.47</v>
      </c>
      <c r="G5" s="6">
        <f>G7+G13+G16+G23+G29+G31</f>
        <v>783600</v>
      </c>
      <c r="H5" s="6">
        <f>H7+H13+H16+H23+H29+H31</f>
        <v>768600</v>
      </c>
      <c r="I5" s="6">
        <f>I7+I13+I16+I23+I29+I31</f>
        <v>772600</v>
      </c>
    </row>
    <row r="6" spans="1:9" ht="37.5" customHeight="1" x14ac:dyDescent="0.25">
      <c r="A6" s="137" t="s">
        <v>86</v>
      </c>
      <c r="B6" s="138"/>
      <c r="C6" s="139"/>
      <c r="D6" s="22" t="s">
        <v>23</v>
      </c>
      <c r="E6" s="6">
        <f>E7+E13+E16+E23+E29+E31</f>
        <v>451044.57</v>
      </c>
      <c r="F6" s="6">
        <f>F7+F13+F16+F23+F29+F31</f>
        <v>729847.47</v>
      </c>
      <c r="G6" s="6">
        <f>G7+G13+G16+G23+G29+G31</f>
        <v>783600</v>
      </c>
      <c r="H6" s="6">
        <f>H7+H13+H16+H23+H29+H31</f>
        <v>768600</v>
      </c>
      <c r="I6" s="6">
        <f>I7+I13+I16+I23+I29+I31</f>
        <v>772600</v>
      </c>
    </row>
    <row r="7" spans="1:9" s="49" customFormat="1" ht="15.75" customHeight="1" x14ac:dyDescent="0.25">
      <c r="A7" s="140" t="s">
        <v>87</v>
      </c>
      <c r="B7" s="141"/>
      <c r="C7" s="142"/>
      <c r="D7" s="61" t="s">
        <v>88</v>
      </c>
      <c r="E7" s="62">
        <f>SUM(E8+E11)</f>
        <v>280952.21999999997</v>
      </c>
      <c r="F7" s="62">
        <f t="shared" ref="F7:I7" si="0">SUM(F8+F11)</f>
        <v>537360</v>
      </c>
      <c r="G7" s="62">
        <f t="shared" si="0"/>
        <v>550000</v>
      </c>
      <c r="H7" s="62">
        <f t="shared" si="0"/>
        <v>550000</v>
      </c>
      <c r="I7" s="62">
        <f t="shared" si="0"/>
        <v>550000</v>
      </c>
    </row>
    <row r="8" spans="1:9" s="49" customFormat="1" ht="15" customHeight="1" x14ac:dyDescent="0.25">
      <c r="A8" s="143">
        <v>3</v>
      </c>
      <c r="B8" s="144"/>
      <c r="C8" s="145"/>
      <c r="D8" s="58" t="s">
        <v>9</v>
      </c>
      <c r="E8" s="63">
        <f>E9+E10</f>
        <v>280952.21999999997</v>
      </c>
      <c r="F8" s="63">
        <f t="shared" ref="F8:I8" si="1">F9+F10</f>
        <v>507360</v>
      </c>
      <c r="G8" s="63">
        <f t="shared" si="1"/>
        <v>550000</v>
      </c>
      <c r="H8" s="63">
        <f t="shared" si="1"/>
        <v>550000</v>
      </c>
      <c r="I8" s="63">
        <f t="shared" si="1"/>
        <v>550000</v>
      </c>
    </row>
    <row r="9" spans="1:9" x14ac:dyDescent="0.25">
      <c r="A9" s="137">
        <v>31</v>
      </c>
      <c r="B9" s="138"/>
      <c r="C9" s="139"/>
      <c r="D9" s="22" t="s">
        <v>10</v>
      </c>
      <c r="E9" s="6">
        <v>249869.93</v>
      </c>
      <c r="F9" s="7">
        <v>498860</v>
      </c>
      <c r="G9" s="7">
        <v>550000</v>
      </c>
      <c r="H9" s="7">
        <v>550000</v>
      </c>
      <c r="I9" s="7">
        <v>550000</v>
      </c>
    </row>
    <row r="10" spans="1:9" x14ac:dyDescent="0.25">
      <c r="A10" s="137">
        <v>32</v>
      </c>
      <c r="B10" s="138"/>
      <c r="C10" s="139"/>
      <c r="D10" s="22" t="s">
        <v>89</v>
      </c>
      <c r="E10" s="6">
        <v>31082.29</v>
      </c>
      <c r="F10" s="7">
        <v>8500</v>
      </c>
      <c r="G10" s="7">
        <v>0</v>
      </c>
      <c r="H10" s="7">
        <v>0</v>
      </c>
      <c r="I10" s="7">
        <v>0</v>
      </c>
    </row>
    <row r="11" spans="1:9" ht="25.5" x14ac:dyDescent="0.25">
      <c r="A11" s="146">
        <v>4</v>
      </c>
      <c r="B11" s="147"/>
      <c r="C11" s="148"/>
      <c r="D11" s="59" t="s">
        <v>11</v>
      </c>
      <c r="E11" s="60">
        <f>E12</f>
        <v>0</v>
      </c>
      <c r="F11" s="60">
        <f t="shared" ref="F11:I11" si="2">F12</f>
        <v>30000</v>
      </c>
      <c r="G11" s="60">
        <f t="shared" si="2"/>
        <v>0</v>
      </c>
      <c r="H11" s="60">
        <f t="shared" si="2"/>
        <v>0</v>
      </c>
      <c r="I11" s="60">
        <f t="shared" si="2"/>
        <v>0</v>
      </c>
    </row>
    <row r="12" spans="1:9" ht="25.5" x14ac:dyDescent="0.25">
      <c r="A12" s="137">
        <v>45</v>
      </c>
      <c r="B12" s="138"/>
      <c r="C12" s="139"/>
      <c r="D12" s="22" t="s">
        <v>93</v>
      </c>
      <c r="E12" s="64">
        <v>0</v>
      </c>
      <c r="F12" s="65">
        <v>30000</v>
      </c>
      <c r="G12" s="65">
        <v>0</v>
      </c>
      <c r="H12" s="65">
        <v>0</v>
      </c>
      <c r="I12" s="66">
        <v>0</v>
      </c>
    </row>
    <row r="13" spans="1:9" ht="33" customHeight="1" x14ac:dyDescent="0.25">
      <c r="A13" s="140" t="s">
        <v>91</v>
      </c>
      <c r="B13" s="141"/>
      <c r="C13" s="142"/>
      <c r="D13" s="61" t="s">
        <v>92</v>
      </c>
      <c r="E13" s="62">
        <f>E14</f>
        <v>437</v>
      </c>
      <c r="F13" s="62">
        <f t="shared" ref="F13:I14" si="3">F14</f>
        <v>50</v>
      </c>
      <c r="G13" s="62">
        <f t="shared" si="3"/>
        <v>1100</v>
      </c>
      <c r="H13" s="62">
        <f t="shared" si="3"/>
        <v>1100</v>
      </c>
      <c r="I13" s="62">
        <f t="shared" si="3"/>
        <v>1100</v>
      </c>
    </row>
    <row r="14" spans="1:9" s="49" customFormat="1" ht="15" customHeight="1" x14ac:dyDescent="0.25">
      <c r="A14" s="143">
        <v>3</v>
      </c>
      <c r="B14" s="144"/>
      <c r="C14" s="145"/>
      <c r="D14" s="58" t="s">
        <v>9</v>
      </c>
      <c r="E14" s="63">
        <f>E15</f>
        <v>437</v>
      </c>
      <c r="F14" s="63">
        <f t="shared" si="3"/>
        <v>50</v>
      </c>
      <c r="G14" s="63">
        <f t="shared" si="3"/>
        <v>1100</v>
      </c>
      <c r="H14" s="63">
        <f t="shared" si="3"/>
        <v>1100</v>
      </c>
      <c r="I14" s="63">
        <f t="shared" si="3"/>
        <v>1100</v>
      </c>
    </row>
    <row r="15" spans="1:9" ht="32.25" customHeight="1" x14ac:dyDescent="0.25">
      <c r="A15" s="137">
        <v>32</v>
      </c>
      <c r="B15" s="138"/>
      <c r="C15" s="139"/>
      <c r="D15" s="22" t="s">
        <v>89</v>
      </c>
      <c r="E15" s="6">
        <v>437</v>
      </c>
      <c r="F15" s="7">
        <v>50</v>
      </c>
      <c r="G15" s="7">
        <v>1100</v>
      </c>
      <c r="H15" s="7">
        <v>1100</v>
      </c>
      <c r="I15" s="7">
        <v>1100</v>
      </c>
    </row>
    <row r="16" spans="1:9" ht="25.5" x14ac:dyDescent="0.25">
      <c r="A16" s="140" t="s">
        <v>90</v>
      </c>
      <c r="B16" s="141"/>
      <c r="C16" s="142"/>
      <c r="D16" s="61" t="s">
        <v>94</v>
      </c>
      <c r="E16" s="62">
        <f>E17+E21</f>
        <v>135582.14000000001</v>
      </c>
      <c r="F16" s="62">
        <f t="shared" ref="F16:I16" si="4">F17+F21</f>
        <v>163400</v>
      </c>
      <c r="G16" s="62">
        <f>G17+G21</f>
        <v>217000</v>
      </c>
      <c r="H16" s="62">
        <f t="shared" si="4"/>
        <v>202000</v>
      </c>
      <c r="I16" s="62">
        <f t="shared" si="4"/>
        <v>206000</v>
      </c>
    </row>
    <row r="17" spans="1:9" s="49" customFormat="1" ht="15" customHeight="1" x14ac:dyDescent="0.25">
      <c r="A17" s="143">
        <v>3</v>
      </c>
      <c r="B17" s="144"/>
      <c r="C17" s="145"/>
      <c r="D17" s="58" t="s">
        <v>9</v>
      </c>
      <c r="E17" s="63">
        <f>E18+E19+E20</f>
        <v>125379.23000000001</v>
      </c>
      <c r="F17" s="63">
        <f t="shared" ref="F17" si="5">F18+F19+F20</f>
        <v>156500</v>
      </c>
      <c r="G17" s="63">
        <f>SUM(G18:G20)</f>
        <v>208000</v>
      </c>
      <c r="H17" s="63">
        <f t="shared" ref="H17:I17" si="6">SUM(H18:H20)</f>
        <v>195500</v>
      </c>
      <c r="I17" s="63">
        <f t="shared" si="6"/>
        <v>196500</v>
      </c>
    </row>
    <row r="18" spans="1:9" x14ac:dyDescent="0.25">
      <c r="A18" s="137">
        <v>31</v>
      </c>
      <c r="B18" s="138"/>
      <c r="C18" s="139"/>
      <c r="D18" s="22" t="s">
        <v>10</v>
      </c>
      <c r="E18" s="6">
        <v>83389.64</v>
      </c>
      <c r="F18" s="7">
        <v>78500</v>
      </c>
      <c r="G18" s="7">
        <v>96500</v>
      </c>
      <c r="H18" s="7">
        <v>83900</v>
      </c>
      <c r="I18" s="7">
        <v>84900</v>
      </c>
    </row>
    <row r="19" spans="1:9" x14ac:dyDescent="0.25">
      <c r="A19" s="137">
        <v>32</v>
      </c>
      <c r="B19" s="138"/>
      <c r="C19" s="139"/>
      <c r="D19" s="22" t="s">
        <v>89</v>
      </c>
      <c r="E19" s="6">
        <v>41027.370000000003</v>
      </c>
      <c r="F19" s="7">
        <v>76800</v>
      </c>
      <c r="G19" s="7">
        <v>110150</v>
      </c>
      <c r="H19" s="7">
        <v>110150</v>
      </c>
      <c r="I19" s="7">
        <v>110150</v>
      </c>
    </row>
    <row r="20" spans="1:9" x14ac:dyDescent="0.25">
      <c r="A20" s="137">
        <v>34</v>
      </c>
      <c r="B20" s="138"/>
      <c r="C20" s="139"/>
      <c r="D20" s="22" t="s">
        <v>75</v>
      </c>
      <c r="E20" s="6">
        <v>962.22</v>
      </c>
      <c r="F20" s="7">
        <v>1200</v>
      </c>
      <c r="G20" s="7">
        <v>1350</v>
      </c>
      <c r="H20" s="7">
        <v>1450</v>
      </c>
      <c r="I20" s="7">
        <v>1450</v>
      </c>
    </row>
    <row r="21" spans="1:9" ht="25.5" x14ac:dyDescent="0.25">
      <c r="A21" s="146">
        <v>4</v>
      </c>
      <c r="B21" s="147"/>
      <c r="C21" s="148"/>
      <c r="D21" s="59" t="s">
        <v>11</v>
      </c>
      <c r="E21" s="60">
        <f>E22</f>
        <v>10202.91</v>
      </c>
      <c r="F21" s="60">
        <f t="shared" ref="F21:I21" si="7">F22</f>
        <v>6900</v>
      </c>
      <c r="G21" s="60">
        <f t="shared" si="7"/>
        <v>9000</v>
      </c>
      <c r="H21" s="60">
        <f t="shared" si="7"/>
        <v>6500</v>
      </c>
      <c r="I21" s="60">
        <f t="shared" si="7"/>
        <v>9500</v>
      </c>
    </row>
    <row r="22" spans="1:9" ht="38.25" x14ac:dyDescent="0.25">
      <c r="A22" s="137">
        <v>42</v>
      </c>
      <c r="B22" s="138"/>
      <c r="C22" s="139"/>
      <c r="D22" s="22" t="s">
        <v>76</v>
      </c>
      <c r="E22" s="64">
        <v>10202.91</v>
      </c>
      <c r="F22" s="65">
        <v>6900</v>
      </c>
      <c r="G22" s="65">
        <v>9000</v>
      </c>
      <c r="H22" s="65">
        <v>6500</v>
      </c>
      <c r="I22" s="66">
        <v>9500</v>
      </c>
    </row>
    <row r="23" spans="1:9" x14ac:dyDescent="0.25">
      <c r="A23" s="140" t="s">
        <v>95</v>
      </c>
      <c r="B23" s="141"/>
      <c r="C23" s="142"/>
      <c r="D23" s="61" t="s">
        <v>96</v>
      </c>
      <c r="E23" s="62">
        <f>E24+E27</f>
        <v>30267.21</v>
      </c>
      <c r="F23" s="62">
        <f t="shared" ref="F23:I23" si="8">F24+F27</f>
        <v>20607.47</v>
      </c>
      <c r="G23" s="62">
        <f t="shared" si="8"/>
        <v>8000</v>
      </c>
      <c r="H23" s="62">
        <f t="shared" si="8"/>
        <v>8000</v>
      </c>
      <c r="I23" s="62">
        <f t="shared" si="8"/>
        <v>8000</v>
      </c>
    </row>
    <row r="24" spans="1:9" s="49" customFormat="1" ht="15" customHeight="1" x14ac:dyDescent="0.25">
      <c r="A24" s="143">
        <v>3</v>
      </c>
      <c r="B24" s="144"/>
      <c r="C24" s="145"/>
      <c r="D24" s="58" t="s">
        <v>9</v>
      </c>
      <c r="E24" s="63">
        <f>E25+E26</f>
        <v>30267.21</v>
      </c>
      <c r="F24" s="63">
        <f t="shared" ref="F24:I24" si="9">F25+F26</f>
        <v>19507.47</v>
      </c>
      <c r="G24" s="63">
        <f t="shared" si="9"/>
        <v>7000</v>
      </c>
      <c r="H24" s="63">
        <f t="shared" si="9"/>
        <v>7000</v>
      </c>
      <c r="I24" s="63">
        <f t="shared" si="9"/>
        <v>7000</v>
      </c>
    </row>
    <row r="25" spans="1:9" x14ac:dyDescent="0.25">
      <c r="A25" s="137">
        <v>31</v>
      </c>
      <c r="B25" s="138"/>
      <c r="C25" s="139"/>
      <c r="D25" s="22" t="s">
        <v>10</v>
      </c>
      <c r="E25" s="6">
        <v>26110.12</v>
      </c>
      <c r="F25" s="7">
        <v>12607.47</v>
      </c>
      <c r="G25" s="7">
        <v>0</v>
      </c>
      <c r="H25" s="7">
        <v>0</v>
      </c>
      <c r="I25" s="7">
        <v>0</v>
      </c>
    </row>
    <row r="26" spans="1:9" x14ac:dyDescent="0.25">
      <c r="A26" s="137">
        <v>32</v>
      </c>
      <c r="B26" s="138"/>
      <c r="C26" s="139"/>
      <c r="D26" s="22" t="s">
        <v>89</v>
      </c>
      <c r="E26" s="6">
        <v>4157.09</v>
      </c>
      <c r="F26" s="7">
        <v>6900</v>
      </c>
      <c r="G26" s="7">
        <v>7000</v>
      </c>
      <c r="H26" s="7">
        <v>7000</v>
      </c>
      <c r="I26" s="7">
        <v>7000</v>
      </c>
    </row>
    <row r="27" spans="1:9" ht="25.5" x14ac:dyDescent="0.25">
      <c r="A27" s="146">
        <v>4</v>
      </c>
      <c r="B27" s="147"/>
      <c r="C27" s="148"/>
      <c r="D27" s="59" t="s">
        <v>11</v>
      </c>
      <c r="E27" s="60">
        <f>E28</f>
        <v>0</v>
      </c>
      <c r="F27" s="60">
        <f t="shared" ref="F27" si="10">F28</f>
        <v>1100</v>
      </c>
      <c r="G27" s="60">
        <f t="shared" ref="G27" si="11">G28</f>
        <v>1000</v>
      </c>
      <c r="H27" s="60">
        <f t="shared" ref="H27" si="12">H28</f>
        <v>1000</v>
      </c>
      <c r="I27" s="60">
        <f t="shared" ref="I27" si="13">I28</f>
        <v>1000</v>
      </c>
    </row>
    <row r="28" spans="1:9" ht="38.25" x14ac:dyDescent="0.25">
      <c r="A28" s="137">
        <v>42</v>
      </c>
      <c r="B28" s="138"/>
      <c r="C28" s="139"/>
      <c r="D28" s="22" t="s">
        <v>76</v>
      </c>
      <c r="E28" s="64">
        <v>0</v>
      </c>
      <c r="F28" s="65">
        <v>1100</v>
      </c>
      <c r="G28" s="65">
        <v>1000</v>
      </c>
      <c r="H28" s="65">
        <v>1000</v>
      </c>
      <c r="I28" s="66">
        <v>1000</v>
      </c>
    </row>
    <row r="29" spans="1:9" x14ac:dyDescent="0.25">
      <c r="A29" s="140" t="s">
        <v>97</v>
      </c>
      <c r="B29" s="141"/>
      <c r="C29" s="142"/>
      <c r="D29" s="61" t="s">
        <v>98</v>
      </c>
      <c r="E29" s="62">
        <f>E30</f>
        <v>3806</v>
      </c>
      <c r="F29" s="62">
        <f t="shared" ref="F29:I29" si="14">F30</f>
        <v>0</v>
      </c>
      <c r="G29" s="62">
        <f t="shared" si="14"/>
        <v>0</v>
      </c>
      <c r="H29" s="62">
        <f t="shared" si="14"/>
        <v>0</v>
      </c>
      <c r="I29" s="62">
        <f t="shared" si="14"/>
        <v>0</v>
      </c>
    </row>
    <row r="30" spans="1:9" x14ac:dyDescent="0.25">
      <c r="A30" s="137">
        <v>31</v>
      </c>
      <c r="B30" s="138"/>
      <c r="C30" s="139"/>
      <c r="D30" s="22" t="s">
        <v>10</v>
      </c>
      <c r="E30" s="6">
        <v>3806</v>
      </c>
      <c r="F30" s="7">
        <v>0</v>
      </c>
      <c r="G30" s="7">
        <v>0</v>
      </c>
      <c r="H30" s="7">
        <v>0</v>
      </c>
      <c r="I30" s="7">
        <v>0</v>
      </c>
    </row>
    <row r="31" spans="1:9" x14ac:dyDescent="0.25">
      <c r="A31" s="140" t="s">
        <v>99</v>
      </c>
      <c r="B31" s="141"/>
      <c r="C31" s="142"/>
      <c r="D31" s="61" t="s">
        <v>100</v>
      </c>
      <c r="E31" s="62">
        <f>E32+E34</f>
        <v>0</v>
      </c>
      <c r="F31" s="62">
        <f t="shared" ref="F31:I31" si="15">F32+F34</f>
        <v>8430</v>
      </c>
      <c r="G31" s="62">
        <f t="shared" si="15"/>
        <v>7500</v>
      </c>
      <c r="H31" s="62">
        <f t="shared" si="15"/>
        <v>7500</v>
      </c>
      <c r="I31" s="62">
        <f t="shared" si="15"/>
        <v>7500</v>
      </c>
    </row>
    <row r="32" spans="1:9" s="49" customFormat="1" ht="15" customHeight="1" x14ac:dyDescent="0.25">
      <c r="A32" s="143">
        <v>3</v>
      </c>
      <c r="B32" s="144"/>
      <c r="C32" s="145"/>
      <c r="D32" s="58" t="s">
        <v>9</v>
      </c>
      <c r="E32" s="63">
        <f>E33</f>
        <v>0</v>
      </c>
      <c r="F32" s="63">
        <f t="shared" ref="F32:I32" si="16">F33</f>
        <v>2230</v>
      </c>
      <c r="G32" s="63">
        <f t="shared" si="16"/>
        <v>6000</v>
      </c>
      <c r="H32" s="63">
        <f t="shared" si="16"/>
        <v>6000</v>
      </c>
      <c r="I32" s="63">
        <f t="shared" si="16"/>
        <v>6000</v>
      </c>
    </row>
    <row r="33" spans="1:9" x14ac:dyDescent="0.25">
      <c r="A33" s="137">
        <v>32</v>
      </c>
      <c r="B33" s="138"/>
      <c r="C33" s="139"/>
      <c r="D33" s="22" t="s">
        <v>89</v>
      </c>
      <c r="E33" s="6">
        <v>0</v>
      </c>
      <c r="F33" s="7">
        <v>2230</v>
      </c>
      <c r="G33" s="7">
        <v>6000</v>
      </c>
      <c r="H33" s="7">
        <v>6000</v>
      </c>
      <c r="I33" s="7">
        <v>6000</v>
      </c>
    </row>
    <row r="34" spans="1:9" ht="25.5" x14ac:dyDescent="0.25">
      <c r="A34" s="146">
        <v>4</v>
      </c>
      <c r="B34" s="147"/>
      <c r="C34" s="148"/>
      <c r="D34" s="59" t="s">
        <v>11</v>
      </c>
      <c r="E34" s="60">
        <f>E35</f>
        <v>0</v>
      </c>
      <c r="F34" s="60">
        <f t="shared" ref="F34" si="17">F35</f>
        <v>6200</v>
      </c>
      <c r="G34" s="60">
        <f t="shared" ref="G34" si="18">G35</f>
        <v>1500</v>
      </c>
      <c r="H34" s="60">
        <f t="shared" ref="H34" si="19">H35</f>
        <v>1500</v>
      </c>
      <c r="I34" s="60">
        <f t="shared" ref="I34" si="20">I35</f>
        <v>1500</v>
      </c>
    </row>
    <row r="35" spans="1:9" ht="38.25" x14ac:dyDescent="0.25">
      <c r="A35" s="137">
        <v>42</v>
      </c>
      <c r="B35" s="138"/>
      <c r="C35" s="139"/>
      <c r="D35" s="22" t="s">
        <v>76</v>
      </c>
      <c r="E35" s="64">
        <v>0</v>
      </c>
      <c r="F35" s="65">
        <v>6200</v>
      </c>
      <c r="G35" s="65">
        <v>1500</v>
      </c>
      <c r="H35" s="65">
        <v>1500</v>
      </c>
      <c r="I35" s="66">
        <v>1500</v>
      </c>
    </row>
    <row r="38" spans="1:9" x14ac:dyDescent="0.25">
      <c r="F38" s="149" t="s">
        <v>105</v>
      </c>
      <c r="G38" s="149"/>
      <c r="H38" s="149"/>
    </row>
    <row r="40" spans="1:9" x14ac:dyDescent="0.25">
      <c r="F40" s="149" t="s">
        <v>106</v>
      </c>
      <c r="G40" s="149"/>
      <c r="H40" s="149"/>
    </row>
  </sheetData>
  <mergeCells count="36">
    <mergeCell ref="F38:H38"/>
    <mergeCell ref="F40:H40"/>
    <mergeCell ref="A35:C35"/>
    <mergeCell ref="A14:C14"/>
    <mergeCell ref="A28:C28"/>
    <mergeCell ref="A24:C24"/>
    <mergeCell ref="A31:C31"/>
    <mergeCell ref="A32:C32"/>
    <mergeCell ref="A33:C33"/>
    <mergeCell ref="A34:C34"/>
    <mergeCell ref="A30:C30"/>
    <mergeCell ref="A26:C26"/>
    <mergeCell ref="A27:C27"/>
    <mergeCell ref="A29:C29"/>
    <mergeCell ref="A20:C20"/>
    <mergeCell ref="A21:C21"/>
    <mergeCell ref="A22:C22"/>
    <mergeCell ref="A23:C23"/>
    <mergeCell ref="A25:C25"/>
    <mergeCell ref="A7:C7"/>
    <mergeCell ref="A8:C8"/>
    <mergeCell ref="A11:C11"/>
    <mergeCell ref="A13:C13"/>
    <mergeCell ref="A15:C15"/>
    <mergeCell ref="A12:C12"/>
    <mergeCell ref="A19:C19"/>
    <mergeCell ref="A18:C18"/>
    <mergeCell ref="A9:C9"/>
    <mergeCell ref="A10:C10"/>
    <mergeCell ref="A17:C17"/>
    <mergeCell ref="A16:C16"/>
    <mergeCell ref="A1:I1"/>
    <mergeCell ref="A2:I2"/>
    <mergeCell ref="A4:C4"/>
    <mergeCell ref="A5:C5"/>
    <mergeCell ref="A6:C6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Server</cp:lastModifiedBy>
  <cp:lastPrinted>2024-10-22T06:56:36Z</cp:lastPrinted>
  <dcterms:created xsi:type="dcterms:W3CDTF">2022-08-12T12:51:27Z</dcterms:created>
  <dcterms:modified xsi:type="dcterms:W3CDTF">2025-01-14T13:15:03Z</dcterms:modified>
</cp:coreProperties>
</file>